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8" yWindow="372" windowWidth="15672" windowHeight="9312" tabRatio="922" activeTab="0"/>
  </bookViews>
  <sheets>
    <sheet name="planilha" sheetId="1" r:id="rId1"/>
    <sheet name="BDI" sheetId="2" r:id="rId2"/>
    <sheet name="CRON." sheetId="3" r:id="rId3"/>
    <sheet name="COMPOSIÇÃO" sheetId="4" r:id="rId4"/>
    <sheet name="COMPOSIÇÃO ADM" sheetId="5" r:id="rId5"/>
  </sheets>
  <externalReferences>
    <externalReference r:id="rId8"/>
  </externalReferences>
  <definedNames>
    <definedName name="_xlfn.SINGLE" hidden="1">#NAME?</definedName>
    <definedName name="_xlnm.Print_Area" localSheetId="0">'planilha'!$A$4:$J$262</definedName>
  </definedNames>
  <calcPr fullCalcOnLoad="1"/>
</workbook>
</file>

<file path=xl/sharedStrings.xml><?xml version="1.0" encoding="utf-8"?>
<sst xmlns="http://schemas.openxmlformats.org/spreadsheetml/2006/main" count="3525" uniqueCount="1212">
  <si>
    <t>ITEM</t>
  </si>
  <si>
    <t>m</t>
  </si>
  <si>
    <t>un</t>
  </si>
  <si>
    <t>LOUÇAS E METAIS</t>
  </si>
  <si>
    <t>ESQUADRIAS</t>
  </si>
  <si>
    <t>m²</t>
  </si>
  <si>
    <t>PINTURA</t>
  </si>
  <si>
    <t>Limpeza geral</t>
  </si>
  <si>
    <t xml:space="preserve">Planilha Orçamentária </t>
  </si>
  <si>
    <t>1.1</t>
  </si>
  <si>
    <t>1.2</t>
  </si>
  <si>
    <t>2.1</t>
  </si>
  <si>
    <t>2.2</t>
  </si>
  <si>
    <t>2.3</t>
  </si>
  <si>
    <t>3.1</t>
  </si>
  <si>
    <t>3.2</t>
  </si>
  <si>
    <t>6.1</t>
  </si>
  <si>
    <t>6.2</t>
  </si>
  <si>
    <t>6.3</t>
  </si>
  <si>
    <t>6.4</t>
  </si>
  <si>
    <t>7.1</t>
  </si>
  <si>
    <t>8.1</t>
  </si>
  <si>
    <t>9.1</t>
  </si>
  <si>
    <t>9.2</t>
  </si>
  <si>
    <t>9.3</t>
  </si>
  <si>
    <t>10.1</t>
  </si>
  <si>
    <t>11.1</t>
  </si>
  <si>
    <t>12.1</t>
  </si>
  <si>
    <t>12.2</t>
  </si>
  <si>
    <t>14.1</t>
  </si>
  <si>
    <t>DESCRIÇÃO DOS SERVIÇOS</t>
  </si>
  <si>
    <t>UNID.</t>
  </si>
  <si>
    <t>QUANT.</t>
  </si>
  <si>
    <t>PR. UNIT.(R$)</t>
  </si>
  <si>
    <t>VALOR (R$)</t>
  </si>
  <si>
    <t>1.0</t>
  </si>
  <si>
    <t xml:space="preserve">SERVIÇOS PRELIMINARES </t>
  </si>
  <si>
    <t>2.0</t>
  </si>
  <si>
    <t>Subtotal item 2.0</t>
  </si>
  <si>
    <t>3.0</t>
  </si>
  <si>
    <t>Subtotal item 3.0</t>
  </si>
  <si>
    <t>5.0</t>
  </si>
  <si>
    <t>Subtotal item 5.0</t>
  </si>
  <si>
    <t>6.0</t>
  </si>
  <si>
    <t>Subtotal item 6.0</t>
  </si>
  <si>
    <t>7.0</t>
  </si>
  <si>
    <t>Subtotal item 7.0</t>
  </si>
  <si>
    <t>8.0</t>
  </si>
  <si>
    <t>Subtotal item 8.0</t>
  </si>
  <si>
    <t>9.0</t>
  </si>
  <si>
    <t>Subtotal item 9.0</t>
  </si>
  <si>
    <t>10.0</t>
  </si>
  <si>
    <t>Subtotal item 10.0</t>
  </si>
  <si>
    <t>11.0</t>
  </si>
  <si>
    <t>Subtotal item 11.0</t>
  </si>
  <si>
    <t>12.0</t>
  </si>
  <si>
    <t>Subtotal item 12.0</t>
  </si>
  <si>
    <t>13.0</t>
  </si>
  <si>
    <t>Subtotal item 13.0</t>
  </si>
  <si>
    <t>13.4</t>
  </si>
  <si>
    <t>13.5</t>
  </si>
  <si>
    <t>m³</t>
  </si>
  <si>
    <t>Subtotal item 14.0</t>
  </si>
  <si>
    <t>1.3</t>
  </si>
  <si>
    <t>2.4</t>
  </si>
  <si>
    <t>13.6</t>
  </si>
  <si>
    <t>13.7</t>
  </si>
  <si>
    <t>Chapisco em  parede com argamassa traço - 1:3 (cimento / areia)</t>
  </si>
  <si>
    <t>Emboço  de parede, com argamassa traço - 1:2:9 (cimento / cal / areia), espessura 1,5 cm</t>
  </si>
  <si>
    <t>1.4</t>
  </si>
  <si>
    <t>SINAPI</t>
  </si>
  <si>
    <t>FERRAGENS E ACESSÓRIOS</t>
  </si>
  <si>
    <t>Fechadura de embutir completa, para portas externas</t>
  </si>
  <si>
    <t xml:space="preserve">SISTEMAS DE COBERTURA </t>
  </si>
  <si>
    <t>REVESTIMENTOS INTERNOS E EXTERNOS</t>
  </si>
  <si>
    <t>SISTEMAS DE PISOS INTERNOS E EXTERNOS (PAVIMENTAÇÃO)</t>
  </si>
  <si>
    <t>INSTALAÇÃO SANITÁRIA</t>
  </si>
  <si>
    <t>SERVIÇOS FINAIS</t>
  </si>
  <si>
    <t>MOVIMENTO DE TERRAS PARA FUNDAÇÕES</t>
  </si>
  <si>
    <t>INSTALAÇÕES HIDRÁULICA</t>
  </si>
  <si>
    <t>CÓDIGO</t>
  </si>
  <si>
    <t>FONTE</t>
  </si>
  <si>
    <t xml:space="preserve">FUNDAÇÕES </t>
  </si>
  <si>
    <t xml:space="preserve">Escavação manual de valas em qualquer terreno exceto rocha até h=1,50 m </t>
  </si>
  <si>
    <t xml:space="preserve">Regularização e compactação do fundo de valas </t>
  </si>
  <si>
    <t>Lastro de concreto magro (e=3,0 cm) - preparo mecânico</t>
  </si>
  <si>
    <t>kg</t>
  </si>
  <si>
    <t>5.2</t>
  </si>
  <si>
    <t>Tubo PVC soldável Ø 25 mm, inclusive conexões</t>
  </si>
  <si>
    <t>Caixa Sifonada 100x100x50mm</t>
  </si>
  <si>
    <t>Tubo de PVC Série Normal 100mm, fornec. e instalação, inclusive conexões</t>
  </si>
  <si>
    <t>Tubo de PVC Série Normal 40mm, fornec. e instalação, inclusive conexões</t>
  </si>
  <si>
    <t>Tubo de PVC Série Normal 50mm , fornec. e instalação, inclusive conexões</t>
  </si>
  <si>
    <t>ELETRODUTOS E ACESSÓRIOS</t>
  </si>
  <si>
    <t>CABOS E FIOS (CONDUTORES)</t>
  </si>
  <si>
    <t>Condutor de cobre unipolar, isolação em PVC/70ºC, camada de proteção em PVC, não propagador de chamas, classe de tensão 750V, encordoamento classe 5, flexível, com as seguintes seções nominais:</t>
  </si>
  <si>
    <t>#2,5 mm²</t>
  </si>
  <si>
    <t>ILUMINAÇÃO E TOMADAS</t>
  </si>
  <si>
    <t>13.1</t>
  </si>
  <si>
    <t>13.2</t>
  </si>
  <si>
    <t>13.3</t>
  </si>
  <si>
    <t>14.2</t>
  </si>
  <si>
    <t>14.3</t>
  </si>
  <si>
    <t>14.4</t>
  </si>
  <si>
    <t>Subtotal item 16.0</t>
  </si>
  <si>
    <t>QUADRO DE DISTRIBUIÇÃO</t>
  </si>
  <si>
    <t>Joelho PCV soldavel 90º agua fria 25mm</t>
  </si>
  <si>
    <t>Joelho PCV 90º esgoto 40 mm</t>
  </si>
  <si>
    <t>3.3</t>
  </si>
  <si>
    <t>3.4</t>
  </si>
  <si>
    <t>3.5</t>
  </si>
  <si>
    <t>3.6</t>
  </si>
  <si>
    <t>3.8</t>
  </si>
  <si>
    <t>3.9</t>
  </si>
  <si>
    <t>3.10</t>
  </si>
  <si>
    <t>3.11</t>
  </si>
  <si>
    <t>74209/1</t>
  </si>
  <si>
    <t>74130/1</t>
  </si>
  <si>
    <t>74051/1</t>
  </si>
  <si>
    <t>74065/1</t>
  </si>
  <si>
    <t>74077/3</t>
  </si>
  <si>
    <t>3.7</t>
  </si>
  <si>
    <t>Caixa de gordura sifonada, em alvenaria de tijolo, medindo 900x900x1200mm, com tampão em ferro fundido</t>
  </si>
  <si>
    <t>Tubo PVC soldável Ø 50 mm, inclusive conexões</t>
  </si>
  <si>
    <t>Tomada universal, 2P+T, 10A/250v, cor branca, completa</t>
  </si>
  <si>
    <t>Caixa de passagem PVC 3" octogonal</t>
  </si>
  <si>
    <t>Eletroduto PVC flexível corrugado reforçado, Ø20mm (DN 3/4"), inclusive conexões</t>
  </si>
  <si>
    <t>INSTALAÇÕES ELÉTRICAS E TELEFÔNICAS 110V</t>
  </si>
  <si>
    <t>BDI</t>
  </si>
  <si>
    <t>Imunização de madeiramento para cobertura utilizando cupinicida incolor</t>
  </si>
  <si>
    <t>Reboco de parede, com argamassa traço - 1:2:8 (cimento / cal / areia), espessura 2,0 cm (massa única)</t>
  </si>
  <si>
    <t>Aplicação manual de tinta latex acrílica 02 demãos sobre paredes internas e externas</t>
  </si>
  <si>
    <t xml:space="preserve">Barracão para depósito de materiais de obra porte pequeno </t>
  </si>
  <si>
    <t>FORROS</t>
  </si>
  <si>
    <t>Tanque de mármore sintético 22 l</t>
  </si>
  <si>
    <t>Torneira de parede cromada 1/2" ou 3/4" para tanque, padrao médio</t>
  </si>
  <si>
    <t>Subtotal item 15.0</t>
  </si>
  <si>
    <t>CRONOGRAMA FÍSICO - FINANCEIRO</t>
  </si>
  <si>
    <t>Itens</t>
  </si>
  <si>
    <t>Atividades</t>
  </si>
  <si>
    <t>Valores</t>
  </si>
  <si>
    <t>Peso</t>
  </si>
  <si>
    <t>R$</t>
  </si>
  <si>
    <t>%</t>
  </si>
  <si>
    <t>MOVIMENTO EM TERRA</t>
  </si>
  <si>
    <t>COBERTURA</t>
  </si>
  <si>
    <t>VALOR TOTAL</t>
  </si>
  <si>
    <t>Valor Simples</t>
  </si>
  <si>
    <t>Percentual Simples</t>
  </si>
  <si>
    <t>Valor Acumulado</t>
  </si>
  <si>
    <t>Percentual Acumulado</t>
  </si>
  <si>
    <t>Cron. físico-financeiro com B.D.I. - A empresa vencedora deverá apresentar cronograma físico-financeiro para desembolso.</t>
  </si>
  <si>
    <t>ALVENARIAS</t>
  </si>
  <si>
    <t>REVESTIMENTOS DE PAREDES</t>
  </si>
  <si>
    <t>REVESTIMENTO DE PISO</t>
  </si>
  <si>
    <t>INSTALAÇÕES HIDRÁULICAS</t>
  </si>
  <si>
    <t>INSTALAÇÕES SANITÁRIAS</t>
  </si>
  <si>
    <t>INSTALAÇÕES ELÉTRICAS</t>
  </si>
  <si>
    <t>15.6</t>
  </si>
  <si>
    <t>CONCRETO ARMADO PARA FUNDAÇÕES - SAPATAS</t>
  </si>
  <si>
    <t>74065/001</t>
  </si>
  <si>
    <t>Pintura esmalte fosco sobre madeira, duas demãos</t>
  </si>
  <si>
    <t>BDI : 30 %</t>
  </si>
  <si>
    <t>4.0</t>
  </si>
  <si>
    <t>4.1</t>
  </si>
  <si>
    <t>5.4</t>
  </si>
  <si>
    <t>5.5</t>
  </si>
  <si>
    <t>5.6</t>
  </si>
  <si>
    <t>8.2</t>
  </si>
  <si>
    <t>8.3</t>
  </si>
  <si>
    <t>8.4</t>
  </si>
  <si>
    <t>12.3</t>
  </si>
  <si>
    <t>12.4</t>
  </si>
  <si>
    <t>12.5</t>
  </si>
  <si>
    <t>12.6</t>
  </si>
  <si>
    <t>12.8</t>
  </si>
  <si>
    <t>15.9</t>
  </si>
  <si>
    <t>15.11</t>
  </si>
  <si>
    <t>Ligação provisória de energia elétrica trifásica 40A em poste de madeira</t>
  </si>
  <si>
    <t>Execução e compactação de aterro com material argiloso (entre baldrames)</t>
  </si>
  <si>
    <t xml:space="preserve">Reaterro manual apiloado com soquete de vala com material da obra  </t>
  </si>
  <si>
    <t>Fabricação, montagem e desmontagem de forma para sapata, em madeira serrada, e=2,5 cm, 4 utilizações</t>
  </si>
  <si>
    <t>Concretagem de sapatas, Fck 30 Mpa, com uso de jerica, lançamento, adensamento e acabamento.</t>
  </si>
  <si>
    <t>Fabricação, montagem e desmontagem de forma para baldrame, em madeira serrada, e=2,5 cm, 4 utilizações</t>
  </si>
  <si>
    <t>CONCRETO ARMADO PARA ESTRUTURAS - PILARES</t>
  </si>
  <si>
    <t>Fabricação, montagem e desmontagem de forma para pilares, em madeira serrada, e=2,5 cm</t>
  </si>
  <si>
    <t>Concretagem de pilares, Fck 25 Mpa, com uso de baldes, lançamento, adensamento e acabamento.</t>
  </si>
  <si>
    <t>3.12</t>
  </si>
  <si>
    <t>3.13</t>
  </si>
  <si>
    <t>3.14</t>
  </si>
  <si>
    <t>3.15</t>
  </si>
  <si>
    <t>JANELAS DE ALUMÍNIO/VIDRO</t>
  </si>
  <si>
    <t>Janela de aço, basculante, inclusive ferragens, com vidro</t>
  </si>
  <si>
    <t>Forro em réguas de PVC, para ambientes comerciais, inclusive estrutura de fixação</t>
  </si>
  <si>
    <t>Joelho PCV soldavel 45º agua fria 25mm</t>
  </si>
  <si>
    <t>Bucha de redução PVC soldável, 50 x 25 mm, fornecimento e instalação</t>
  </si>
  <si>
    <t>Tê de redução PVC soldável, 50 mm x 25 mm, fornecimento e instalação</t>
  </si>
  <si>
    <t>Joelho PCV 45º esgoto 40 mm</t>
  </si>
  <si>
    <t>Joelho PCV 90º esgoto 50 mm</t>
  </si>
  <si>
    <t>Torneira cromada tubo móvel, de mesa, 1/2" ou 3/4" para pia de cozinha</t>
  </si>
  <si>
    <t>#1,5 mm²</t>
  </si>
  <si>
    <t>Interruptor paralelo (2 módulos), fornecimento e instalação</t>
  </si>
  <si>
    <t>Luminárias tipo spot, de sobrepor, com 1 lâmpada 15 W, fornecimento e instalação</t>
  </si>
  <si>
    <t>PLANILHA DE COMPOSIÇÃO DE BDI</t>
  </si>
  <si>
    <t>DESCRIÇÃO</t>
  </si>
  <si>
    <t>A</t>
  </si>
  <si>
    <t>BONIFICAÇÃO (LUCRO)</t>
  </si>
  <si>
    <t>B</t>
  </si>
  <si>
    <t>DESPESAS INDIRETAS</t>
  </si>
  <si>
    <t>B.1</t>
  </si>
  <si>
    <t>ADMINISTRAÇÃO CENTRAL</t>
  </si>
  <si>
    <t>B.2</t>
  </si>
  <si>
    <t>SEGURANÇA PATRIMONIAL</t>
  </si>
  <si>
    <t>B.3</t>
  </si>
  <si>
    <t>DESPESAS FINANCEIRAS</t>
  </si>
  <si>
    <t>C</t>
  </si>
  <si>
    <t>IMPOSTOS</t>
  </si>
  <si>
    <t>C.1</t>
  </si>
  <si>
    <t>PIS</t>
  </si>
  <si>
    <t>C.2</t>
  </si>
  <si>
    <t>ISS</t>
  </si>
  <si>
    <t>C.3</t>
  </si>
  <si>
    <t>COFINS</t>
  </si>
  <si>
    <t>C.4</t>
  </si>
  <si>
    <t>INSS</t>
  </si>
  <si>
    <t>BDI = {[(1+A) x (1+B)] / (1-C)} -1</t>
  </si>
  <si>
    <t>TOTAL - BDI</t>
  </si>
  <si>
    <t>PREFEITURA MUNICIPAL DE NOVO PROGRESSO</t>
  </si>
  <si>
    <t>REVESTIMENTO CERÂMICO PARA PISO COM PLACAS TIPO ESMALTADA EXTRA DE DIMENSÕES 45X45 CM APLICADA EM AMBIENTES DE ÁREA MAIOR QUE 10 M2.</t>
  </si>
  <si>
    <t>Kit Registro de pressão bruto, Ø 3/4", com acabamento e canopla cromados</t>
  </si>
  <si>
    <t>Kit Registro de gaveta bruto, Ø 3/4", com acabamento e canopla cromados</t>
  </si>
  <si>
    <t>VALVULA DESCARGA 1.1/2" COM REGISTRO, ACABAMENTO EM METAL CROMADO</t>
  </si>
  <si>
    <t>Tubo PVC soldável Ø 75 mm, inclusive conexões</t>
  </si>
  <si>
    <t>Joelho PCV soldavel 90º agua fria 50mm</t>
  </si>
  <si>
    <t>TE, PVC, SOLDÁVEL, DN 25MM, INSTALADO EM RAMAL OU SUB-RAMAL DE ÁGUA</t>
  </si>
  <si>
    <t>TE, PVC, SOLDÁVEL, DN 50MM, INSTALADO EM RAMAL OU SUB-RAMAL DE ÁGUA</t>
  </si>
  <si>
    <t>Joelho 90º com bucha de latão, PVC soldável 25 mm X 1/2'', fornecimento e instalação</t>
  </si>
  <si>
    <t>Joelho 90º com bucha de latão, PVC soldável 25 mm X 3/4'', fornecimento e instalação</t>
  </si>
  <si>
    <t>12.9</t>
  </si>
  <si>
    <t>12.11</t>
  </si>
  <si>
    <t>12.13</t>
  </si>
  <si>
    <t>12.15</t>
  </si>
  <si>
    <t>Joelho PCV 90º esgoto 100 mm</t>
  </si>
  <si>
    <t>JUNÇÃO SIMPLES, PVC, SERIE NORMAL, ESGOTO PREDIAL, DN 100 X 50 MM</t>
  </si>
  <si>
    <t>VASO SANITARIO SIFONADO CONVENCIONAL PARA PCD</t>
  </si>
  <si>
    <t>CHUVEIRO ELETRICO COMUM CORPO PLASTICO TIPO DUCHA, FORNECIMENTO E INSTALACAO</t>
  </si>
  <si>
    <t>Eletroduto PVC flexível corrugado reforçado, Ø32mm (DN 1"), inclusive conexões</t>
  </si>
  <si>
    <t>#4,0 mm²</t>
  </si>
  <si>
    <t>#6,0 mm²</t>
  </si>
  <si>
    <t>#25,0 mm²</t>
  </si>
  <si>
    <t>#50,0 mm²</t>
  </si>
  <si>
    <t>Tomada universal, 2P+T, 20A, cor branca, completa</t>
  </si>
  <si>
    <t>Interruptor simples (1 Módulo) 10 A/250 V, completo</t>
  </si>
  <si>
    <t>Interruptor simples (2 Módulos) 10 A/250 V, completo</t>
  </si>
  <si>
    <t>Interruptor simples (3 Módulos) 10 A/250 V, completo</t>
  </si>
  <si>
    <t>LÂMPADA FLUORESCENTE ESPIRAL BRANCA 65 W, BASE E27 - FORNECIMENTO E INSTALAÇÃO</t>
  </si>
  <si>
    <t>LÂMPADA FLUORESCENTE ESPIRAL BRANCA 45 W, BASE E27 - FORNECIMENTO E INSTALAÇÃO</t>
  </si>
  <si>
    <t>15.12</t>
  </si>
  <si>
    <t>15.15</t>
  </si>
  <si>
    <t>15.16</t>
  </si>
  <si>
    <t>15.17</t>
  </si>
  <si>
    <t>15.18</t>
  </si>
  <si>
    <t>15.19</t>
  </si>
  <si>
    <t>15.22</t>
  </si>
  <si>
    <t>15.23</t>
  </si>
  <si>
    <t>15.27</t>
  </si>
  <si>
    <t>Subtotal item 1.0</t>
  </si>
  <si>
    <t>Subtotal item 4.0</t>
  </si>
  <si>
    <t>CANT</t>
  </si>
  <si>
    <t>PLACA DE OBRA EM CHAPA DE ACO GALVANIZADO</t>
  </si>
  <si>
    <t>M2</t>
  </si>
  <si>
    <t/>
  </si>
  <si>
    <t>INSUMO</t>
  </si>
  <si>
    <t>4417</t>
  </si>
  <si>
    <t>SARRAFO DE MADEIRA NAO APARELHADA *2,5 X 7* CM, MACARANDUBA, ANGELIM OU EQUIVALENTE DA REGIAO</t>
  </si>
  <si>
    <t>M</t>
  </si>
  <si>
    <t>4491</t>
  </si>
  <si>
    <t>PECA DE MADEIRA NATIVA / REGIONAL 7,5 X 7,5CM (3X3) NAO APARELHADA (P/FORMA)</t>
  </si>
  <si>
    <t>4813</t>
  </si>
  <si>
    <t>PLACA DE OBRA (PARA CONSTRUCAO CIVIL) EM CHAPA GALVANIZADA *N. 22*, DE *2,0 X 1,125* M</t>
  </si>
  <si>
    <t>5075</t>
  </si>
  <si>
    <t>PREGO DE ACO POLIDO COM CABECA 18 X 30 (2 3/4 X 10)</t>
  </si>
  <si>
    <t>KG</t>
  </si>
  <si>
    <t>COMPOSICAO</t>
  </si>
  <si>
    <t>88262</t>
  </si>
  <si>
    <t>CARPINTEIRO DE FORMAS COM ENCARGOS COMPLEMENTARES</t>
  </si>
  <si>
    <t>H</t>
  </si>
  <si>
    <t>88316</t>
  </si>
  <si>
    <t>SERVENTE COM ENCARGOS COMPLEMENTARES</t>
  </si>
  <si>
    <t>94962</t>
  </si>
  <si>
    <t>CONCRETO MAGRO PARA LASTRO, TRAÇO 1:4,5:4,5 (CIMENTO/ AREIA MÉDIA/ BRITA 1)  - PREPARO MECÂNICO COM BETONEIRA 400 L. AF_07/2016</t>
  </si>
  <si>
    <t>M3</t>
  </si>
  <si>
    <t>CLASSE/TIPO</t>
  </si>
  <si>
    <t>CÓDIGOS</t>
  </si>
  <si>
    <t>UNIDADE</t>
  </si>
  <si>
    <t>COEFICIENTE</t>
  </si>
  <si>
    <t>93584</t>
  </si>
  <si>
    <t>EXECUÇÃO DE DEPÓSITO EM CANTEIRO DE OBRA EM CHAPA DE MADEIRA COMPENSADA, NÃO INCLUSO MOBILIÁRIO. AF_04/2016</t>
  </si>
  <si>
    <t>11455</t>
  </si>
  <si>
    <t>FECHO / TRINCO / FERROLHO FIO REDONDO, DE SOBREPOR, 8", EM ACO GALVANIZADO / ZINCADO</t>
  </si>
  <si>
    <t>UN</t>
  </si>
  <si>
    <t>73933/3</t>
  </si>
  <si>
    <t>PORTA DE FERRO TIPO VENEZIANA, DE ABRIR, SEM BANDEIRA SEM FERRAGENS</t>
  </si>
  <si>
    <t>74220/1</t>
  </si>
  <si>
    <t>TAPUME DE CHAPA DE MADEIRA COMPENSADA, E= 6MM, COM PINTURA A CAL E REAPROVEITAMENTO DE 2X</t>
  </si>
  <si>
    <t>83518</t>
  </si>
  <si>
    <t>ALVENARIA EMBASAMENTO E=20 CM BLOCO CONCRETO</t>
  </si>
  <si>
    <t>88487</t>
  </si>
  <si>
    <t>APLICAÇÃO MANUAL DE PINTURA COM TINTA LÁTEX PVA EM PAREDES, DUAS DEMÃOS. AF_06/2014</t>
  </si>
  <si>
    <t>91170</t>
  </si>
  <si>
    <t>FIXAÇÃO DE TUBOS HORIZONTAIS DE PVC, CPVC OU COBRE DIÂMETROS MENORES OU IGUAIS A 40 MM OU ELETROCALHAS ATÉ 150MM DE LARGURA, COM ABRAÇADEIRA METÁLICA RÍGIDA TIPO D 1/2, FIXADA EM PERFILADO EM LAJE. AF_05/2015</t>
  </si>
  <si>
    <t>91173</t>
  </si>
  <si>
    <t>FIXAÇÃO DE TUBOS VERTICAIS DE PPR DIÂMETROS MENORES OU IGUAIS A 40 MM COM ABRAÇADEIRA METÁLICA RÍGIDA TIPO D 1/2", FIXADA EM PERFILADO EM ALVENARIA. AF_05/2015</t>
  </si>
  <si>
    <t>91852</t>
  </si>
  <si>
    <t>ELETRODUTO FLEXÍVEL CORRUGADO, PVC, DN 20 MM (1/2"), PARA CIRCUITOS TERMINAIS, INSTALADO EM PAREDE - FORNECIMENTO E INSTALAÇÃO. AF_12/2015</t>
  </si>
  <si>
    <t>91862</t>
  </si>
  <si>
    <t>ELETRODUTO RÍGIDO ROSCÁVEL, PVC, DN 20 MM (1/2"), PARA CIRCUITOS TERMINAIS, INSTALADO EM FORRO - FORNECIMENTO E INSTALAÇÃO. AF_12/2015</t>
  </si>
  <si>
    <t>91870</t>
  </si>
  <si>
    <t>ELETRODUTO RÍGIDO ROSCÁVEL, PVC, DN 20 MM (1/2"), PARA CIRCUITOS TERMINAIS, INSTALADO EM PAREDE - FORNECIMENTO E INSTALAÇÃO. AF_12/2015</t>
  </si>
  <si>
    <t>91924</t>
  </si>
  <si>
    <t>CABO DE COBRE FLEXÍVEL ISOLADO, 1,5 MM², ANTI-CHAMA 450/750 V, PARA CIRCUITOS TERMINAIS - FORNECIMENTO E INSTALAÇÃO. AF_12/2015</t>
  </si>
  <si>
    <t>92023</t>
  </si>
  <si>
    <t>INTERRUPTOR SIMPLES (1 MÓDULO) COM 1 TOMADA DE EMBUTIR 2P+T 10 A,  INCLUINDO SUPORTE E PLACA - FORNECIMENTO E INSTALAÇÃO. AF_12/2015</t>
  </si>
  <si>
    <t>92543</t>
  </si>
  <si>
    <t>TRAMA DE MADEIRA COMPOSTA POR TERÇAS PARA TELHADOS DE ATÉ 2 ÁGUAS PARA TELHA ONDULADA DE FIBROCIMENTO, METÁLICA, PLÁSTICA OU TERMOACÚSTICA, INCLUSO TRANSPORTE VERTICAL. AF_12/2015</t>
  </si>
  <si>
    <t>93358</t>
  </si>
  <si>
    <t>ESCAVAÇÃO MANUAL DE VALA COM PROFUNDIDADE MENOR OU IGUAL A 1,30 M. AF_03/2016</t>
  </si>
  <si>
    <t>94210</t>
  </si>
  <si>
    <t>TELHAMENTO COM TELHA ONDULADA DE FIBROCIMENTO E = 6 MM, COM RECOBRIMENTO LATERAL DE 1 1/4 DE ONDA PARA TELHADO COM INCLINAÇÃO MÁXIMA DE 10°, COM ATÉ 2 ÁGUAS, INCLUSO IÇAMENTO. AF_06/2016</t>
  </si>
  <si>
    <t>94559</t>
  </si>
  <si>
    <t>JANELA DE AÇO BASCULANTE, FIXAÇÃO COM ARGAMASSA, SEM VIDROS, PADRONIZADA. AF_07/2016</t>
  </si>
  <si>
    <t>95240</t>
  </si>
  <si>
    <t>LASTRO DE CONCRETO MAGRO, APLICADO EM PISOS OU RADIERS, ESPESSURA DE 3 CM. AF_07_2016</t>
  </si>
  <si>
    <t>95241</t>
  </si>
  <si>
    <t>LASTRO DE CONCRETO MAGRO, APLICADO EM PISOS OU RADIERS, ESPESSURA DE 5 CM. AF_07_2016</t>
  </si>
  <si>
    <t>95805</t>
  </si>
  <si>
    <t>CONDULETE DE PVC, TIPO B, PARA ELETRODUTO DE PVC SOLDÁVEL DN 25 MM (3/4''), APARENTE - FORNECIMENTO E INSTALAÇÃO. AF_11/2016</t>
  </si>
  <si>
    <t>96995</t>
  </si>
  <si>
    <t>REATERRO MANUAL APILOADO COM SOQUETE. AF_10/2017</t>
  </si>
  <si>
    <t>97586</t>
  </si>
  <si>
    <t>LUMINÁRIA TIPO CALHA, DE SOBREPOR, COM 2 LÂMPADAS TUBULARES DE 36 W - FORNECIMENTO E INSTALAÇÃO. AF_11/2017</t>
  </si>
  <si>
    <t>SERT</t>
  </si>
  <si>
    <t>LOCACAO CONVENCIONAL DE OBRA, ATRAVÉS DE GABARITO DE TABUAS CORRIDAS PONTALETADAS, COM REAPROVEITAMENTO DE 3 VEZES.</t>
  </si>
  <si>
    <t>337</t>
  </si>
  <si>
    <t>ARAME RECOZIDO 18 BWG, 1,25 MM (0,01 KG/M)</t>
  </si>
  <si>
    <t>5061</t>
  </si>
  <si>
    <t>PREGO DE ACO POLIDO COM CABECA 18 X 27 (2 1/2 X 10)</t>
  </si>
  <si>
    <t>10567</t>
  </si>
  <si>
    <t>TABUA MADEIRA 3A QUALIDADE 2,5 X 23,0CM (1 X 9") NAO APARELHADA</t>
  </si>
  <si>
    <t>INEL</t>
  </si>
  <si>
    <t>41598</t>
  </si>
  <si>
    <t>ENTRADA PROVISORIA DE ENERGIA ELETRICA AEREA TRIFASICA 40A EM POSTE MADEIRA</t>
  </si>
  <si>
    <t>406</t>
  </si>
  <si>
    <t>FITA ACO INOX PARA CINTAR POSTE, L = 19 MM, E = 0,5 MM (ROLO DE 30M)</t>
  </si>
  <si>
    <t>420</t>
  </si>
  <si>
    <t>CINTA CIRCULAR EM ACO GALVANIZADO DE 150 MM DE DIAMETRO PARA FIXACAO DE CAIXA MEDICAO, INCLUI PARAFUSOS E PORCAS</t>
  </si>
  <si>
    <t>857</t>
  </si>
  <si>
    <t>CABO DE COBRE NU 16 MM2 MEIO-DURO</t>
  </si>
  <si>
    <t>937</t>
  </si>
  <si>
    <t>FIO DE COBRE, SOLIDO, CLASSE 1, ISOLACAO EM PVC/A, ANTICHAMA BWF-B, 450/750V, SECAO NOMINAL 10 MM2</t>
  </si>
  <si>
    <t>1062</t>
  </si>
  <si>
    <t>CAIXA INTERNA DE MEDICAO PARA 1 MEDIDOR TRIFASICO, COM VISOR, EM CHAPA DE ACO 18 USG (PADRAO DA CONCESSIONARIA LOCAL)</t>
  </si>
  <si>
    <t>1096</t>
  </si>
  <si>
    <t>ARMACAO VERTICAL COM HASTE E CONTRA-PINO, EM CHAPA DE ACO GALVANIZADO 3/16", COM 4 ESTRIBOS E 4 ISOLADORES</t>
  </si>
  <si>
    <t>1539</t>
  </si>
  <si>
    <t>CONECTOR METALICO TIPO PARAFUSO FENDIDO (SPLIT BOLT), PARA CABOS ATE 16 MM2</t>
  </si>
  <si>
    <t>1892</t>
  </si>
  <si>
    <t>LUVA EM PVC RIGIDO ROSCAVEL, DE 1", PARA ELETRODUTO</t>
  </si>
  <si>
    <t>2392</t>
  </si>
  <si>
    <t>DISJUNTOR TIPO NEMA, TRIPOLAR 10  ATE  50A, TENSAO MAXIMA DE 415 V</t>
  </si>
  <si>
    <t>2685</t>
  </si>
  <si>
    <t>ELETRODUTO DE PVC RIGIDO ROSCAVEL DE 1 ", SEM LUVA</t>
  </si>
  <si>
    <t>2731</t>
  </si>
  <si>
    <t>MADEIRA ROLICA TRATADA, EUCALIPTO OU EQUIVALENTE DA REGIAO, H = 12 M, D = 20 A 24 CM (PARA POSTE)</t>
  </si>
  <si>
    <t>3379</t>
  </si>
  <si>
    <t>HASTE DE ATERRAMENTO EM ACO COM 3,00 M DE COMPRIMENTO E DN = 5/8", REVESTIDA COM BAIXA CAMADA DE COBRE, SEM CONECTOR</t>
  </si>
  <si>
    <t>4346</t>
  </si>
  <si>
    <t>PARAFUSO DE FERRO POLIDO, SEXTAVADO, COM ROSCA PARCIAL, DIAMETRO 5/8", COMPRIMENTO 6", COM PORCA E ARRUELA DE PRESSAO MEDIA</t>
  </si>
  <si>
    <t>11267</t>
  </si>
  <si>
    <t>ARRUELA REDONDA DE LATAO, DIAMETRO EXTERNO = 34 MM, ESPESSURA = 2,5 MM, DIAMETRO DO FURO = 17 MM</t>
  </si>
  <si>
    <t>12034</t>
  </si>
  <si>
    <t>CURVA 180 GRAUS, DE PVC RIGIDO ROSCAVEL, DE 3/4", PARA ELETRODUTO</t>
  </si>
  <si>
    <t>39176</t>
  </si>
  <si>
    <t>BUCHA EM ALUMINIO, COM ROSCA, DE 1", PARA ELETRODUTO</t>
  </si>
  <si>
    <t>39210</t>
  </si>
  <si>
    <t>ARRUELA EM ALUMINIO, COM ROSCA, DE 1", PARA ELETRODUTO</t>
  </si>
  <si>
    <t>88264</t>
  </si>
  <si>
    <t>ELETRICISTA COM ENCARGOS COMPLEMENTARES</t>
  </si>
  <si>
    <t>MOVT</t>
  </si>
  <si>
    <t>96385</t>
  </si>
  <si>
    <t>EXECUÇÃO E COMPACTAÇÃO DE ATERRO COM SOLO PREDOMINANTEMENTE ARGILOSO - EXCLUSIVE ESCAVAÇÃO, CARGA E TRANSPORTE E SOLO. AF_09/2017</t>
  </si>
  <si>
    <t>5901</t>
  </si>
  <si>
    <t>CAMINHÃO PIPA 10.000 L TRUCADO, PESO BRUTO TOTAL 23.000 KG, CARGA ÚTIL MÁXIMA 15.935 KG, DISTÂNCIA ENTRE EIXOS 4,8 M, POTÊNCIA 230 CV, INCLUSIVE TANQUE DE AÇO PARA TRANSPORTE DE ÁGUA - CHP DIURNO. AF_06/2014</t>
  </si>
  <si>
    <t>CHP</t>
  </si>
  <si>
    <t>5903</t>
  </si>
  <si>
    <t>CAMINHÃO PIPA 10.000 L TRUCADO, PESO BRUTO TOTAL 23.000 KG, CARGA ÚTIL MÁXIMA 15.935 KG, DISTÂNCIA ENTRE EIXOS 4,8 M, POTÊNCIA 230 CV, INCLUSIVE TANQUE DE AÇO PARA TRANSPORTE DE ÁGUA - CHI DIURNO. AF_06/2014</t>
  </si>
  <si>
    <t>CHI</t>
  </si>
  <si>
    <t>5921</t>
  </si>
  <si>
    <t>GRADE DE DISCO REBOCÁVEL COM 20 DISCOS 24" X 6 MM COM PNEUS PARA TRANSPORTE - CHP DIURNO. AF_06/2014</t>
  </si>
  <si>
    <t>5923</t>
  </si>
  <si>
    <t>GRADE DE DISCO REBOCÁVEL COM 20 DISCOS 24" X 6 MM COM PNEUS PARA TRANSPORTE - CHI DIURNO. AF_06/2014</t>
  </si>
  <si>
    <t>5932</t>
  </si>
  <si>
    <t>MOTONIVELADORA POTÊNCIA BÁSICA LÍQUIDA (PRIMEIRA MARCHA) 125 HP, PESO BRUTO 13032 KG, LARGURA DA LÂMINA DE 3,7 M - CHP DIURNO. AF_06/2014</t>
  </si>
  <si>
    <t>5934</t>
  </si>
  <si>
    <t>MOTONIVELADORA POTÊNCIA BÁSICA LÍQUIDA (PRIMEIRA MARCHA) 125 HP, PESO BRUTO 13032 KG, LARGURA DA LÂMINA DE 3,7 M - CHI DIURNO. AF_06/2014</t>
  </si>
  <si>
    <t>73436</t>
  </si>
  <si>
    <t>ROLO COMPACTADOR VIBRATÓRIO PÉ DE CARNEIRO PARA SOLOS, POTÊNCIA 80 HP, PESO OPERACIONAL SEM/COM LASTRO 7,4 / 8,8 T, LARGURA DE TRABALHO 1,68 M - CHP DIURNO. AF_02/2016</t>
  </si>
  <si>
    <t>89035</t>
  </si>
  <si>
    <t>TRATOR DE PNEUS, POTÊNCIA 85 CV, TRAÇÃO 4X4, PESO COM LASTRO DE 4.675 KG - CHP DIURNO. AF_06/2014</t>
  </si>
  <si>
    <t>89036</t>
  </si>
  <si>
    <t>TRATOR DE PNEUS, POTÊNCIA 85 CV, TRAÇÃO 4X4, PESO COM LASTRO DE 4.675 KG - CHI DIURNO. AF_06/2014</t>
  </si>
  <si>
    <t>93244</t>
  </si>
  <si>
    <t>ROLO COMPACTADOR VIBRATÓRIO PÉ DE CARNEIRO PARA SOLOS, POTÊNCIA 80 HP, PESO OPERACIONAL SEM/COM LASTRO 7,4 / 8,8 T, LARGURA DE TRABALHO 1,68 M - CHI DIURNO. AF_02/2016</t>
  </si>
  <si>
    <t>96463</t>
  </si>
  <si>
    <t>ROLO COMPACTADOR DE PNEUS, ESTATICO, PRESSAO VARIAVEL, POTENCIA 110 HP, PESO SEM/COM LASTRO 10,8/27 T, LARGURA DE ROLAGEM 2,30 M - CHP DIURNO. AF_06/2017</t>
  </si>
  <si>
    <t>96464</t>
  </si>
  <si>
    <t>ROLO COMPACTADOR DE PNEUS, ESTATICO, PRESSAO VARIAVEL, POTENCIA 110 HP, PESO SEM/COM LASTRO 10,8/27 T, LARGURA DE ROLAGEM 2,30 M - CHI DIURNO. AF_06/2017</t>
  </si>
  <si>
    <t>94097</t>
  </si>
  <si>
    <t>PREPARO DE FUNDO DE VALA COM LARGURA MENOR QUE 1,5 M, EM LOCAL COM NÍVEL BAIXO DE INTERFERÊNCIA. AF_06/2016</t>
  </si>
  <si>
    <t>88309</t>
  </si>
  <si>
    <t>PEDREIRO COM ENCARGOS COMPLEMENTARES</t>
  </si>
  <si>
    <t>91533</t>
  </si>
  <si>
    <t>COMPACTADOR DE SOLOS DE PERCUSSÃO (SOQUETE) COM MOTOR A GASOLINA 4 TEMPOS, POTÊNCIA 4 CV - CHP DIURNO. AF_08/2015</t>
  </si>
  <si>
    <t>91534</t>
  </si>
  <si>
    <t>COMPACTADOR DE SOLOS DE PERCUSSÃO (SOQUETE) COM MOTOR A GASOLINA 4 TEMPOS, POTÊNCIA 4 CV - CHI DIURNO. AF_08/2015</t>
  </si>
  <si>
    <t>2,3986000</t>
  </si>
  <si>
    <t>3,9560000</t>
  </si>
  <si>
    <t>FUES</t>
  </si>
  <si>
    <t>94968</t>
  </si>
  <si>
    <t>CONCRETO MAGRO PARA LASTRO, TRAÇO 1:4,5:4,5 (CIMENTO/ AREIA MÉDIA/ BRITA 1)  - PREPARO MECÂNICO COM BETONEIRA 600 L. AF_07/2016</t>
  </si>
  <si>
    <t>96535</t>
  </si>
  <si>
    <t>FABRICAÇÃO, MONTAGEM E DESMONTAGEM DE FÔRMA PARA SAPATA, EM MADEIRA SERRADA, E=25 MM, 4 UTILIZAÇÕES. AF_06/2017</t>
  </si>
  <si>
    <t>2692</t>
  </si>
  <si>
    <t>DESMOLDANTE PROTETOR PARA FORMAS DE MADEIRA, DE BASE OLEOSA EMULSIONADA EM AGUA</t>
  </si>
  <si>
    <t>L</t>
  </si>
  <si>
    <t>4517</t>
  </si>
  <si>
    <t>PECA DE MADEIRA NATIVA/REGIONAL 2,5 X 7,0 CM (SARRAFO-P/FORMA)</t>
  </si>
  <si>
    <t>5073</t>
  </si>
  <si>
    <t>PREGO DE ACO POLIDO COM CABECA 17 X 24 (2 1/4 X 11)</t>
  </si>
  <si>
    <t>5074</t>
  </si>
  <si>
    <t>PREGO DE ACO POLIDO COM CABECA 15 X 18 (1 1/2 X 13)</t>
  </si>
  <si>
    <t>6189</t>
  </si>
  <si>
    <t>TABUA MADEIRA 2A QUALIDADE 2,5 X 30,0CM (1 X 12") NAO APARELHADA</t>
  </si>
  <si>
    <t>40304</t>
  </si>
  <si>
    <t>PREGO DE ACO POLIDO COM CABECA DUPLA 17 X 27 (2 1/2 X 11)</t>
  </si>
  <si>
    <t>88239</t>
  </si>
  <si>
    <t>AJUDANTE DE CARPINTEIRO COM ENCARGOS COMPLEMENTARES</t>
  </si>
  <si>
    <t>91692</t>
  </si>
  <si>
    <t>SERRA CIRCULAR DE BANCADA COM MOTOR ELÉTRICO POTÊNCIA DE 5HP, COM COIFA PARA DISCO 10" - CHP DIURNO. AF_08/2015</t>
  </si>
  <si>
    <t>91693</t>
  </si>
  <si>
    <t>SERRA CIRCULAR DE BANCADA COM MOTOR ELÉTRICO POTÊNCIA DE 5HP, COM COIFA PARA DISCO 10" - CHI DIURNO. AF_08/2015</t>
  </si>
  <si>
    <t>96546</t>
  </si>
  <si>
    <t>ARMAÇÃO DE BLOCO, VIGA BALDRAME OU SAPATA UTILIZANDO AÇO CA-50 DE 10 MM - MONTAGEM. AF_06/2017</t>
  </si>
  <si>
    <t>39017</t>
  </si>
  <si>
    <t>ESPACADOR / DISTANCIADOR CIRCULAR COM ENTRADA LATERAL, EM PLASTICO, PARA VERGALHAO *4,2 A 12,5* MM, COBRIMENTO 20 MM</t>
  </si>
  <si>
    <t>88238</t>
  </si>
  <si>
    <t>AJUDANTE DE ARMADOR COM ENCARGOS COMPLEMENTARES</t>
  </si>
  <si>
    <t>88245</t>
  </si>
  <si>
    <t>ARMADOR COM ENCARGOS COMPLEMENTARES</t>
  </si>
  <si>
    <t>92794</t>
  </si>
  <si>
    <t>CORTE E DOBRA DE AÇO CA-50, DIÂMETRO DE 10,0 MM, UTILIZADO EM ESTRUTURAS DIVERSAS, EXCETO LAJES. AF_12/2015</t>
  </si>
  <si>
    <t>96544</t>
  </si>
  <si>
    <t>ARMAÇÃO DE BLOCO, VIGA BALDRAME OU SAPATA UTILIZANDO AÇO CA-50 DE 6,3 MM - MONTAGEM. AF_06/2017</t>
  </si>
  <si>
    <t>92792</t>
  </si>
  <si>
    <t>CORTE E DOBRA DE AÇO CA-50, DIÂMETRO DE 6,3 MM, UTILIZADO EM ESTRUTURAS DIVERSAS, EXCETO LAJES. AF_12/2015</t>
  </si>
  <si>
    <t>96556</t>
  </si>
  <si>
    <t>CONCRETAGEM DE SAPATAS, FCK 30 MPA, COM USO DE JERICA  LANÇAMENTO, ADENSAMENTO E ACABAMENTO. AF_06/2017</t>
  </si>
  <si>
    <t>90586</t>
  </si>
  <si>
    <t>VIBRADOR DE IMERSÃO, DIÂMETRO DE PONTEIRA 45MM, MOTOR ELÉTRICO TRIFÁSICO POTÊNCIA DE 2 CV - CHP DIURNO. AF_06/2015</t>
  </si>
  <si>
    <t>90587</t>
  </si>
  <si>
    <t>VIBRADOR DE IMERSÃO, DIÂMETRO DE PONTEIRA 45MM, MOTOR ELÉTRICO TRIFÁSICO POTÊNCIA DE 2 CV - CHI DIURNO. AF_06/2015</t>
  </si>
  <si>
    <t>94972</t>
  </si>
  <si>
    <t>CONCRETO FCK = 30MPA, TRAÇO 1:2,1:2,5 (CIMENTO/ AREIA MÉDIA/ BRITA 1)  - PREPARO MECÂNICO COM BETONEIRA 600 L. AF_07/2016</t>
  </si>
  <si>
    <t>96536</t>
  </si>
  <si>
    <t>FABRICAÇÃO, MONTAGEM E DESMONTAGEM DE FÔRMA PARA VIGA BALDRAME, EM MADEIRA SERRADA, E=25 MM, 4 UTILIZAÇÕES. AF_06/2017</t>
  </si>
  <si>
    <t>92778</t>
  </si>
  <si>
    <t>ARMAÇÃO DE PILAR OU VIGA DE UMA ESTRUTURA CONVENCIONAL DE CONCRETO ARMADO EM UMA EDIFICAÇÃO TÉRREA OU SOBRADO UTILIZANDO AÇO CA-50 DE 10,0 MM - MONTAGEM. AF_12/2015</t>
  </si>
  <si>
    <t>92775</t>
  </si>
  <si>
    <t>ARMAÇÃO DE PILAR OU VIGA DE UMA ESTRUTURA CONVENCIONAL DE CONCRETO ARMADO EM UMA EDIFICAÇÃO TÉRREA OU SOBRADO UTILIZANDO AÇO CA-60 DE 5,0 MM - MONTAGEM. AF_12/2015</t>
  </si>
  <si>
    <t>92791</t>
  </si>
  <si>
    <t>CORTE E DOBRA DE AÇO CA-60, DIÂMETRO DE 5,0 MM, UTILIZADO EM ESTRUTURAS DIVERSAS, EXCETO LAJES. AF_12/2015</t>
  </si>
  <si>
    <t>96555</t>
  </si>
  <si>
    <t>CONCRETAGEM DE BLOCOS DE COROAMENTO E VIGAS BALDRAME, FCK 30 MPA, COM USO DE JERICA  LANÇAMENTO, ADENSAMENTO E ACABAMENTO. AF_06/2017</t>
  </si>
  <si>
    <t>92269</t>
  </si>
  <si>
    <t>FABRICAÇÃO DE FÔRMA PARA PILARES E ESTRUTURAS SIMILARES, EM MADEIRA SERRADA, E=25 MM. AF_12/2015</t>
  </si>
  <si>
    <t>5068</t>
  </si>
  <si>
    <t>PREGO DE ACO POLIDO COM CABECA 17 X 21 (2 X 11)</t>
  </si>
  <si>
    <t>92718</t>
  </si>
  <si>
    <t>CONCRETAGEM DE PILARES, FCK = 25 MPA,  COM USO DE BALDES EM EDIFICAÇÃO COM SEÇÃO MÉDIA DE PILARES MENOR OU IGUAL A 0,25 M² - LANÇAMENTO, ADENSAMENTO E ACABAMENTO. AF_12/2015</t>
  </si>
  <si>
    <t>34493</t>
  </si>
  <si>
    <t>CONCRETO USINADO BOMBEAVEL, CLASSE DE RESISTENCIA C25, COM BRITA 0 E 1, SLUMP = 100 +/- 20 MM, EXCLUI SERVICO DE BOMBEAMENTO (NBR 8953)</t>
  </si>
  <si>
    <t>PARE</t>
  </si>
  <si>
    <t>87495</t>
  </si>
  <si>
    <t>ALVENARIA DE VEDAÇÃO DE BLOCOS CERÂMICOS FURADOS NA HORIZONTAL DE 9X19X19CM (ESPESSURA 9CM) DE PAREDES COM ÁREA LÍQUIDA MENOR QUE 6M² SEM VÃOS E ARGAMASSA DE ASSENTAMENTO COM PREPARO EM BETONEIRA. AF_06/2014</t>
  </si>
  <si>
    <t>7266</t>
  </si>
  <si>
    <t>BLOCO CERAMICO (ALVENARIA DE VEDACAO), DE 9 X 19 X 19 CM</t>
  </si>
  <si>
    <t>MIL</t>
  </si>
  <si>
    <t>34557</t>
  </si>
  <si>
    <t>TELA DE ACO SOLDADA GALVANIZADA/ZINCADA PARA ALVENARIA, FIO D = *1,20 A 1,70* MM, MALHA 15 X 15 MM, (C X L) *50 X 7,5* CM</t>
  </si>
  <si>
    <t>37395</t>
  </si>
  <si>
    <t>PINO DE ACO COM FURO, HASTE = 27 MM (ACAO DIRETA)</t>
  </si>
  <si>
    <t>CENTO</t>
  </si>
  <si>
    <t>87292</t>
  </si>
  <si>
    <t>ARGAMASSA TRAÇO 1:2:8 (CIMENTO, CAL E AREIA MÉDIA) PARA EMBOÇO/MASSA ÚNICA/ASSENTAMENTO DE ALVENARIA DE VEDAÇÃO, PREPARO MECÂNICO COM BETONEIRA 400 L. AF_06/2014</t>
  </si>
  <si>
    <t>ESQV</t>
  </si>
  <si>
    <t>90803</t>
  </si>
  <si>
    <t>ADUELA / MARCO / BATENTE PARA PORTA DE 90X210CM, PADRÃO MÉDIO - FORNECIMENTO E MONTAGEM. AF_08/2015</t>
  </si>
  <si>
    <t>183</t>
  </si>
  <si>
    <t>BATENTE/ PORTAL/ ADUELA/ MARCO MACICO, E= *3 CM, L= *13 CM, *60 CM A 120* CM X *210 CM,  EM CEDRINHO/ ANGELIM COMERCIAL/ EUCALIPTO/ CURUPIXA/ PEROBA/ CUMARU OU EQUIVALENTE DA REGIAO (NAO INCLUI ALIZARES)</t>
  </si>
  <si>
    <t>JG</t>
  </si>
  <si>
    <t>5066</t>
  </si>
  <si>
    <t>PREGO DE ACO POLIDO COM CABECA 12 X 12</t>
  </si>
  <si>
    <t>88261</t>
  </si>
  <si>
    <t>CARPINTEIRO DE ESQUADRIA COM ENCARGOS COMPLEMENTARES</t>
  </si>
  <si>
    <t>90823</t>
  </si>
  <si>
    <t>PORTA DE MADEIRA PARA PINTURA, SEMI-OCA (LEVE OU MÉDIA), 90X210CM, ESPESSURA DE 3,5CM, INCLUSO DOBRADIÇAS - FORNECIMENTO E INSTALAÇÃO. AF_08/2015</t>
  </si>
  <si>
    <t>2432</t>
  </si>
  <si>
    <t>DOBRADICA EM ACO/FERRO, 3 1/2" X  3", E= 1,9  A 2 MM, COM ANEL,  CROMADO OU ZINCADO, TAMPA BOLA, COM PARAFUSOS</t>
  </si>
  <si>
    <t>10556</t>
  </si>
  <si>
    <t>PORTA DE MADEIRA, FOLHA MEDIA (NBR 15930) DE 90 X 210 CM, E = 35 MM, NUCLEO SARRAFEADO, CAPA LISA EM HDF, ACABAMENTO EM PRIMER PARA PINTURA</t>
  </si>
  <si>
    <t>11055</t>
  </si>
  <si>
    <t>PARAFUSO ROSCA SOBERBA ZINCADO CABECA CHATA FENDA SIMPLES 3,5 X 25 MM (1 ")</t>
  </si>
  <si>
    <t>90830</t>
  </si>
  <si>
    <t>FECHADURA DE EMBUTIR COM CILINDRO, EXTERNA, COMPLETA, ACABAMENTO PADRÃO MÉDIO, INCLUSO EXECUÇÃO DE FURO - FORNECIMENTO E INSTALAÇÃO. AF_08/2015</t>
  </si>
  <si>
    <t>3081</t>
  </si>
  <si>
    <t>FECHADURA DE EMBUTIR PARA PORTA EXTERNA / ENTRADA, MAQUINA 55 MM, COM CILINDRO, MACANETA ALAVANCA E ESPELHO EM METAL CROMADO - NIVEL SEGURANCA MEDIO - COMPLETA</t>
  </si>
  <si>
    <t>CJ</t>
  </si>
  <si>
    <t>11190</t>
  </si>
  <si>
    <t>JANELA BASCULANTE, ACO, COM BATENTE/REQUADRO, 60 X 60 CM (SEM VIDROS)</t>
  </si>
  <si>
    <t>88629</t>
  </si>
  <si>
    <t>ARGAMASSA TRAÇO 1:3 (CIMENTO E AREIA MÉDIA), PREPARO MANUAL. AF_08/2014</t>
  </si>
  <si>
    <t>94562</t>
  </si>
  <si>
    <t>JANELA DE AÇO DE CORRER, 4 FOLHAS, FIXAÇÃO COM ARGAMASSA, SEM VIDROS, PADRONIZADA. AF_07/2016</t>
  </si>
  <si>
    <t>11199</t>
  </si>
  <si>
    <t>JANELA DE CORRER, ACO, BATENTE/REQUADRO DE 6 A 14 CM,  COM DIVISAO HORIZ , PINT ANTICORROSIVA, SEM VIDRO, BANDEIRA COM BASCULA, 4 FLS, 120  X 150 CM (A X L)</t>
  </si>
  <si>
    <t>94560</t>
  </si>
  <si>
    <t>JANELA DE AÇO DE CORRER, 2 FOLHAS, FIXAÇÃO COM ARGAMASSA, COM VIDROS, PADRONIZADA. AF_07/2016</t>
  </si>
  <si>
    <t>11197</t>
  </si>
  <si>
    <t>JANELA DE CORRER, ACO, COM BATENTE/REQUADRO DE 6 A 14 CM, SEM DIVISAO, PINT ANTICORROSIVA, PINT ACABAMENTO, COM VIDRO, SEM BANDEIRA, 2 FLS, 120  X 150 CM (A X L)</t>
  </si>
  <si>
    <t>COBE</t>
  </si>
  <si>
    <t>92539</t>
  </si>
  <si>
    <t>TRAMA DE MADEIRA COMPOSTA POR RIPAS, CAIBROS E TERÇAS PARA TELHADOS DE ATÉ 2 ÁGUAS PARA TELHA DE ENCAIXE DE CERÂMICA OU DE CONCRETO, INCLUSO TRANSPORTE VERTICAL. AF_12/2015</t>
  </si>
  <si>
    <t>4408</t>
  </si>
  <si>
    <t>RIPA DE MADEIRA NAO APARELHADA *1,5 X 5* CM, MACARANDUBA, ANGELIM OU EQUIVALENTE DA REGIAO</t>
  </si>
  <si>
    <t>4425</t>
  </si>
  <si>
    <t>VIGA DE MADEIRA NAO APARELHADA 6 X 12 CM, MACARANDUBA, ANGELIM OU EQUIVALENTE DA REGIAO</t>
  </si>
  <si>
    <t>4430</t>
  </si>
  <si>
    <t>CAIBRO DE MADEIRA NAO APARELHADA *5 X 6* CM, MACARANDUBA, ANGELIM OU EQUIVALENTE DA REGIAO</t>
  </si>
  <si>
    <t>20247</t>
  </si>
  <si>
    <t>PREGO DE ACO POLIDO COM CABECA 15 X 15 (1 1/4 X 13)</t>
  </si>
  <si>
    <t>39027</t>
  </si>
  <si>
    <t>PREGO DE ACO POLIDO COM CABECA 19  X 36 (3 1/4  X  9)</t>
  </si>
  <si>
    <t>40568</t>
  </si>
  <si>
    <t>PREGO DE ACO POLIDO COM CABECA 22 X 48 (4 1/4 X 5)</t>
  </si>
  <si>
    <t>93281</t>
  </si>
  <si>
    <t>GUINCHO ELÉTRICO DE COLUNA, CAPACIDADE 400 KG, COM MOTO FREIO, MOTOR TRIFÁSICO DE 1,25 CV - CHP DIURNO. AF_03/2016</t>
  </si>
  <si>
    <t>93282</t>
  </si>
  <si>
    <t>GUINCHO ELÉTRICO DE COLUNA, CAPACIDADE 400 KG, COM MOTO FREIO, MOTOR TRIFÁSICO DE 1,25 CV - CHI DIURNO. AF_03/2016</t>
  </si>
  <si>
    <t>55960</t>
  </si>
  <si>
    <t>IMUNIZACAO DE MADEIRAMENTO PARA COBERTURA UTILIZANDO CUPINICIDA INCOLOR</t>
  </si>
  <si>
    <t>7340</t>
  </si>
  <si>
    <t>IMUNIZANTE PARA MADEIRA, INCOLOR</t>
  </si>
  <si>
    <t>94195</t>
  </si>
  <si>
    <t>TELHAMENTO COM TELHA CERÂMICA DE ENCAIXE, TIPO PORTUGUESA, COM ATÉ 2 ÁGUAS, INCLUSO TRANSPORTE VERTICAL. AF_06/2016</t>
  </si>
  <si>
    <t>36788</t>
  </si>
  <si>
    <t>TELHA CERAMICA TIPO PORTUGUESA, COMPRIMENTO DE *40* CM, RENDIMENTO DE *16* TELHAS/M2</t>
  </si>
  <si>
    <t>88323</t>
  </si>
  <si>
    <t>TELHADISTA COM ENCARGOS COMPLEMENTARES</t>
  </si>
  <si>
    <t>94219</t>
  </si>
  <si>
    <t>CUMEEIRA E ESPIGÃO PARA TELHA CERÂMICA EMBOÇADA COM ARGAMASSA TRAÇO 1:2:9 (CIMENTO, CAL E AREIA), PARA TELHADOS COM MAIS DE 2 ÁGUAS, INCLUSO TRANSPORTE VERTICAL. AF_06/2016</t>
  </si>
  <si>
    <t>7181</t>
  </si>
  <si>
    <t>CUMEEIRA PARA TELHA CERAMICA, COMPRIMENTO DE *41* CM, RENDIMENTO DE *3* TELHAS/M</t>
  </si>
  <si>
    <t>87337</t>
  </si>
  <si>
    <t>ARGAMASSA TRAÇO 1:2:9 (CIMENTO, CAL E AREIA MÉDIA) PARA EMBOÇO/MASSA ÚNICA/ASSENTAMENTO DE ALVENARIA DE VEDAÇÃO, PREPARO MECÂNICO COM MISTURADOR DE EIXO HORIZONTAL DE 300 KG. AF_06/2014</t>
  </si>
  <si>
    <t>IMPE</t>
  </si>
  <si>
    <t>74106/1</t>
  </si>
  <si>
    <t>IMPERMEABILIZACAO DE ESTRUTURAS ENTERRADAS, COM TINTA ASFALTICA, DUAS DEMAOS.</t>
  </si>
  <si>
    <t>7319</t>
  </si>
  <si>
    <t>TINTA ASFALTICA IMPERMEABILIZANTE DISPERSA EM AGUA, PARA MATERIAIS CIMENTICIOS</t>
  </si>
  <si>
    <t>REVE</t>
  </si>
  <si>
    <t>87879</t>
  </si>
  <si>
    <t>CHAPISCO APLICADO EM ALVENARIAS E ESTRUTURAS DE CONCRETO INTERNAS, COM COLHER DE PEDREIRO.  ARGAMASSA TRAÇO 1:3 COM PREPARO EM BETONEIRA 400L. AF_06/2014</t>
  </si>
  <si>
    <t>87313</t>
  </si>
  <si>
    <t>ARGAMASSA TRAÇO 1:3 (CIMENTO E AREIA GROSSA) PARA CHAPISCO CONVENCIONAL, PREPARO MECÂNICO COM BETONEIRA 400 L. AF_06/2014</t>
  </si>
  <si>
    <t>87527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</si>
  <si>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</si>
  <si>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>87529</t>
  </si>
  <si>
    <t>MASSA ÚNICA, PARA RECEBIMENTO DE PINTURA, EM ARGAMASSA TRAÇO 1:2:8, PREPARO MECÂNICO COM BETONEIRA 400L, APLICADA MANUALMENTE EM FACES INTERNAS DE PAREDES, ESPESSURA DE 20MM, COM EXECUÇÃO DE TALISCAS. AF_06/2014</t>
  </si>
  <si>
    <t>87268</t>
  </si>
  <si>
    <t>REVESTIMENTO CERÂMICO PARA PAREDES INTERNAS COM PLACAS TIPO ESMALTADA EXTRA DE DIMENSÕES 25X35 CM APLICADAS EM AMBIENTES DE ÁREA MENOR QUE 5 M² NA ALTURA INTEIRA DAS PAREDES. AF_06/2014</t>
  </si>
  <si>
    <t>536</t>
  </si>
  <si>
    <t>REVESTIMENTO EM CERAMICA ESMALTADA EXTRA, PEI MENOR OU IGUAL A 3, FORMATO MENOR OU IGUAL A 2025 CM2</t>
  </si>
  <si>
    <t>1381</t>
  </si>
  <si>
    <t>ARGAMASSA COLANTE AC I PARA CERAMICAS</t>
  </si>
  <si>
    <t>34357</t>
  </si>
  <si>
    <t>REJUNTE COLORIDO, CIMENTICIO</t>
  </si>
  <si>
    <t>88256</t>
  </si>
  <si>
    <t>AZULEJISTA OU LADRILHISTA COM ENCARGOS COMPLEMENTARES</t>
  </si>
  <si>
    <t>PISO</t>
  </si>
  <si>
    <t>87690</t>
  </si>
  <si>
    <t>CONTRAPISO EM ARGAMASSA TRAÇO 1:4 (CIMENTO E AREIA), PREPARO MECÂNICO COM BETONEIRA 400 L, APLICADO EM ÁREAS SECAS SOBRE LAJE, NÃO ADERIDO, ESPESSURA 5CM. AF_06/2014</t>
  </si>
  <si>
    <t>87301</t>
  </si>
  <si>
    <t>ARGAMASSA TRAÇO 1:4 (CIMENTO E AREIA MÉDIA) PARA CONTRAPISO, PREPARO MECÂNICO COM BETONEIRA 400 L. AF_06/2014</t>
  </si>
  <si>
    <t>87251</t>
  </si>
  <si>
    <t>REVESTIMENTO CERÂMICO PARA PISO COM PLACAS TIPO ESMALTADA EXTRA DE DIMENSÕES 45X45 CM APLICADA EM AMBIENTES DE ÁREA MAIOR QUE 10 M2. AF_06/2014</t>
  </si>
  <si>
    <t>1287</t>
  </si>
  <si>
    <t>PISO EM CERAMICA ESMALTADA EXTRA, PEI MAIOR OU IGUAL A 4, FORMATO MENOR OU IGUAL A 2025 CM2</t>
  </si>
  <si>
    <t>73465</t>
  </si>
  <si>
    <t>PISO CIMENTADO E=1,5CM C/ARGAMASSA 1:3 CIMENTO AREIA ALISADO COLHER   SOBRE BASE EXISTENTE E ARGAMASSA EM PREPARO MECANIZADO</t>
  </si>
  <si>
    <t>88628</t>
  </si>
  <si>
    <t>ARGAMASSA TRAÇO 1:3 (CIMENTO E AREIA MÉDIA), PREPARO MECÂNICO COM BETONEIRA 400 L. AF_08/2014</t>
  </si>
  <si>
    <t>94992</t>
  </si>
  <si>
    <t>EXECUÇÃO DE PASSEIO (CALÇADA) OU PISO DE CONCRETO COM CONCRETO MOLDADO IN LOCO, FEITO EM OBRA, ACABAMENTO CONVENCIONAL, ESPESSURA 6 CM, ARMADO. AF_07/2016</t>
  </si>
  <si>
    <t>3777</t>
  </si>
  <si>
    <t>LONA PLASTICA PRETA, E= 150 MICRA</t>
  </si>
  <si>
    <t>7156</t>
  </si>
  <si>
    <t>TELA DE ACO SOLDADA NERVURADA, CA-60, Q-196, (3,11 KG/M2), DIAMETRO DO FIO = 5,0 MM, LARGURA =  2,45 M, ESPACAMENTO DA MALHA = 10 X 10 CM</t>
  </si>
  <si>
    <t>94964</t>
  </si>
  <si>
    <t>CONCRETO FCK = 20MPA, TRAÇO 1:2,7:3 (CIMENTO/ AREIA MÉDIA/ BRITA 1)  - PREPARO MECÂNICO COM BETONEIRA 400 L. AF_07/2016</t>
  </si>
  <si>
    <t>PINT</t>
  </si>
  <si>
    <t>88485</t>
  </si>
  <si>
    <t>APLICAÇÃO DE FUNDO SELADOR ACRÍLICO EM PAREDES, UMA DEMÃO. AF_06/2014</t>
  </si>
  <si>
    <t>6085</t>
  </si>
  <si>
    <t>SELADOR ACRILICO PAREDES INTERNAS/EXTERNAS</t>
  </si>
  <si>
    <t>88310</t>
  </si>
  <si>
    <t>PINTOR COM ENCARGOS COMPLEMENTARES</t>
  </si>
  <si>
    <t>96130</t>
  </si>
  <si>
    <t>APLICAÇÃO MANUAL DE MASSA ACRÍLICA EM PAREDES EXTERNAS DE CASAS, UMA DEMÃO. AF_05/2017</t>
  </si>
  <si>
    <t>3767</t>
  </si>
  <si>
    <t>LIXA EM FOLHA PARA PAREDE OU MADEIRA, NUMERO 120 (COR VERMELHA)</t>
  </si>
  <si>
    <t>4056</t>
  </si>
  <si>
    <t>MASSA ACRILICA PARA PAREDES INTERIOR/EXTERIOR</t>
  </si>
  <si>
    <t>GL</t>
  </si>
  <si>
    <t>95626</t>
  </si>
  <si>
    <t>APLICAÇÃO MANUAL DE TINTA LÁTEX ACRÍLICA EM PAREDE EXTERNAS DE CASAS, DUAS DEMÃOS. AF_11/2016</t>
  </si>
  <si>
    <t>7356</t>
  </si>
  <si>
    <t>TINTA ACRILICA PREMIUM, COR BRANCO FOSCO</t>
  </si>
  <si>
    <t>PINTURA ESMALTE FOSCO PARA MADEIRA, DUAS DEMAOS, SOBRE FUNDO NIVELADOR BRANCO</t>
  </si>
  <si>
    <t>5318</t>
  </si>
  <si>
    <t>SOLVENTE DILUENTE A BASE DE AGUARRAS</t>
  </si>
  <si>
    <t>6086</t>
  </si>
  <si>
    <t>FUNDO SINTETICO NIVELADOR BRANCO FOSCO PARA MADEIRA</t>
  </si>
  <si>
    <t>7288</t>
  </si>
  <si>
    <t>TINTA ESMALTE SINTETICO PREMIUM FOSCO</t>
  </si>
  <si>
    <t>96116</t>
  </si>
  <si>
    <t>FORRO EM RÉGUAS DE PVC, FRISADO, PARA AMBIENTES COMERCIAIS, INCLUSIVE ESTRUTURA DE FIXAÇÃO. AF_05/2017_P</t>
  </si>
  <si>
    <t>335</t>
  </si>
  <si>
    <t>ARAME GALVANIZADO 10 BWG, 3,40 MM (0,0713 KG/M)</t>
  </si>
  <si>
    <t>36238</t>
  </si>
  <si>
    <t>FORRO DE PVC, FRISADO, BRANCO, REGUA DE 20 CM, ESPESSURA DE 8 MM A 10 MM E COMPRIMENTO 6 M (SEM COLOCACAO)</t>
  </si>
  <si>
    <t>39427</t>
  </si>
  <si>
    <t>PERFIL CANALETA, FORMATO C, EM ACO ZINCADO, PARA ESTRUTURA FORRO DRYWALL, E = 0,5 MM, *46 X 18* (L X H), COMPRIMENTO 3 M</t>
  </si>
  <si>
    <t>39430</t>
  </si>
  <si>
    <t>PENDURAL OU PRESILHA REGULADORA, EM ACO GALVANIZADO, COM CORPO, MOLA E REBITE, PARA PERFIL TIPO CANALETA DE ESTRUTURA EM FORROS DRYWALL</t>
  </si>
  <si>
    <t>39443</t>
  </si>
  <si>
    <t>PARAFUSO DRY WALL, EM ACO ZINCADO, CABECA LENTILHA E PONTA BROCA (LB), LARGURA 4,2 MM, COMPRIMENTO 13 MM</t>
  </si>
  <si>
    <t>40547</t>
  </si>
  <si>
    <t>PARAFUSO ZINCADO, AUTOBROCANTE, FLANGEADO, 4,2 X 19"</t>
  </si>
  <si>
    <t>40552</t>
  </si>
  <si>
    <t>PARAFUSO, AUTO ATARRACHANTE, CABECA CHATA, FENDA SIMPLES, 1/4 (6,35 MM) X 25 MM</t>
  </si>
  <si>
    <t>88278</t>
  </si>
  <si>
    <t>MONTADOR DE ESTRUTURA METÁLICA COM ENCARGOS COMPLEMENTARES</t>
  </si>
  <si>
    <t>INHI</t>
  </si>
  <si>
    <t>89987</t>
  </si>
  <si>
    <t>REGISTRO DE GAVETA BRUTO, LATÃO, ROSCÁVEL, 3/4", COM ACABAMENTO E CANOPLA CROMADOS. FORNECIDO E INSTALADO EM RAMAL DE ÁGUA. AF_12/2014</t>
  </si>
  <si>
    <t>3148</t>
  </si>
  <si>
    <t>FITA VEDA ROSCA EM ROLOS DE 18 MM X 50 M (L X C)</t>
  </si>
  <si>
    <t>6005</t>
  </si>
  <si>
    <t>REGISTRO GAVETA COM ACABAMENTO E CANOPLA CROMADOS, SIMPLES, BITOLA 3/4 " (REF 1509)</t>
  </si>
  <si>
    <t>88248</t>
  </si>
  <si>
    <t>AUXILIAR DE ENCANADOR OU BOMBEIRO HIDRÁULICO COM ENCARGOS COMPLEMENTARES</t>
  </si>
  <si>
    <t>88267</t>
  </si>
  <si>
    <t>ENCANADOR OU BOMBEIRO HIDRÁULICO COM ENCARGOS COMPLEMENTARES</t>
  </si>
  <si>
    <t>89985</t>
  </si>
  <si>
    <t>REGISTRO DE PRESSÃO BRUTO, LATÃO, ROSCÁVEL, 3/4", COM ACABAMENTO E CANOPLA CROMADOS. FORNECIDO E INSTALADO EM RAMAL DE ÁGUA. AF_12/2014</t>
  </si>
  <si>
    <t>6024</t>
  </si>
  <si>
    <t>REGISTRO PRESSAO COM ACABAMENTO E CANOPLA CROMADA, SIMPLES, BITOLA 3/4 " (REF 1416)</t>
  </si>
  <si>
    <t>40729</t>
  </si>
  <si>
    <t>VALVULA DESCARGA 1.1/2" COM REGISTRO, ACABAMENTO EM METAL CROMADO - FORNECIMENTO E INSTALACAO</t>
  </si>
  <si>
    <t>13</t>
  </si>
  <si>
    <t>ESTOPA</t>
  </si>
  <si>
    <t>7307</t>
  </si>
  <si>
    <t>FUNDO ANTICORROSIVO PARA METAIS FERROSOS (ZARCAO)</t>
  </si>
  <si>
    <t>10228</t>
  </si>
  <si>
    <t>VALVULA DE DESCARGA METALICA, BASE 1 1/2 " E ACABAMENTO METALICO CROMADO</t>
  </si>
  <si>
    <t>88242</t>
  </si>
  <si>
    <t>AJUDANTE DE PEDREIRO COM ENCARGOS COMPLEMENTARES</t>
  </si>
  <si>
    <t>89402</t>
  </si>
  <si>
    <t>TUBO, PVC, SOLDÁVEL, DN 25MM, INSTALADO EM RAMAL DE DISTRIBUIÇÃO DE ÁGUA - FORNECIMENTO E INSTALAÇÃO. AF_12/2014</t>
  </si>
  <si>
    <t>9868</t>
  </si>
  <si>
    <t>TUBO PVC, SOLDAVEL, DN 25 MM, AGUA FRIA (NBR-5648)</t>
  </si>
  <si>
    <t>38383</t>
  </si>
  <si>
    <t>LIXA D'AGUA EM FOLHA, GRAO 100</t>
  </si>
  <si>
    <t>89449</t>
  </si>
  <si>
    <t>TUBO, PVC, SOLDÁVEL, DN 50MM, INSTALADO EM PRUMADA DE ÁGUA - FORNECIMENTO E INSTALAÇÃO. AF_12/2014</t>
  </si>
  <si>
    <t>9875</t>
  </si>
  <si>
    <t>TUBO PVC, SOLDAVEL, DN 50 MM, PARA AGUA FRIA (NBR-5648)</t>
  </si>
  <si>
    <t>89451</t>
  </si>
  <si>
    <t>TUBO, PVC, SOLDÁVEL, DN 75MM, INSTALADO EM PRUMADA DE ÁGUA - FORNECIMENTO E INSTALAÇÃO. AF_12/2014</t>
  </si>
  <si>
    <t>9871</t>
  </si>
  <si>
    <t>TUBO PVC, SOLDAVEL, DN 75 MM, AGUA FRIA (NBR-5648)</t>
  </si>
  <si>
    <t>89362</t>
  </si>
  <si>
    <t>JOELHO 90 GRAUS, PVC, SOLDÁVEL, DN 25MM, INSTALADO EM RAMAL OU SUB-RAMAL DE ÁGUA - FORNECIMENTO E INSTALAÇÃO. AF_12/2014</t>
  </si>
  <si>
    <t>122</t>
  </si>
  <si>
    <t>ADESIVO PLASTICO PARA PVC, FRASCO COM 850 GR</t>
  </si>
  <si>
    <t>3529</t>
  </si>
  <si>
    <t>JOELHO PVC, SOLDAVEL, 90 GRAUS, 25 MM, PARA AGUA FRIA PREDIAL</t>
  </si>
  <si>
    <t>20083</t>
  </si>
  <si>
    <t>SOLUCAO LIMPADORA PARA PVC, FRASCO COM 1000 CM3</t>
  </si>
  <si>
    <t>89501</t>
  </si>
  <si>
    <t>JOELHO 90 GRAUS, PVC, SOLDÁVEL, DN 50MM, INSTALADO EM PRUMADA DE ÁGUA - FORNECIMENTO E INSTALAÇÃO. AF_12/2014</t>
  </si>
  <si>
    <t>3540</t>
  </si>
  <si>
    <t>JOELHO PVC, SOLDAVEL, 90 GRAUS, 50 MM, PARA AGUA FRIA PREDIAL</t>
  </si>
  <si>
    <t>89363</t>
  </si>
  <si>
    <t>JOELHO 45 GRAUS, PVC, SOLDÁVEL, DN 25MM, INSTALADO EM RAMAL OU SUB-RAMAL DE ÁGUA - FORNECIMENTO E INSTALAÇÃO. AF_12/2014</t>
  </si>
  <si>
    <t>3500</t>
  </si>
  <si>
    <t>JOELHO, PVC SOLDAVEL, 45 GRAUS, 25 MM, PARA AGUA FRIA PREDIAL</t>
  </si>
  <si>
    <t>90375</t>
  </si>
  <si>
    <t>BUCHA DE REDUÇÃO, PVC, SOLDÁVEL, DN 40MM X 32MM, INSTALADO EM RAMAL OU SUB-RAMAL DE ÁGUA - FORNECIMENTO E INSTALAÇÃO. AF_03/2015</t>
  </si>
  <si>
    <t>812</t>
  </si>
  <si>
    <t>BUCHA DE REDUCAO DE PVC, SOLDAVEL, CURTA, COM 40 X 32 MM, PARA AGUA FRIA PREDIAL</t>
  </si>
  <si>
    <t>89395</t>
  </si>
  <si>
    <t>TE, PVC, SOLDÁVEL, DN 25MM, INSTALADO EM RAMAL OU SUB-RAMAL DE ÁGUA - FORNECIMENTO E INSTALAÇÃO. AF_12/2014</t>
  </si>
  <si>
    <t>7139</t>
  </si>
  <si>
    <t>TE SOLDAVEL, PVC, 90 GRAUS, 25 MM, PARA AGUA FRIA PREDIAL (NBR 5648)</t>
  </si>
  <si>
    <t>89625</t>
  </si>
  <si>
    <t>TE, PVC, SOLDÁVEL, DN 50MM, INSTALADO EM PRUMADA DE ÁGUA - FORNECIMENTO E INSTALAÇÃO. AF_12/2014</t>
  </si>
  <si>
    <t>7142</t>
  </si>
  <si>
    <t>TE SOLDAVEL, PVC, 90 GRAUS,50 MM, PARA AGUA FRIA PREDIAL (NBR 5648)</t>
  </si>
  <si>
    <t>89627</t>
  </si>
  <si>
    <t>TÊ DE REDUÇÃO, PVC, SOLDÁVEL, DN 50MM X 25MM, INSTALADO EM PRUMADA DE ÁGUA - FORNECIMENTO E INSTALAÇÃO. AF_12/2014</t>
  </si>
  <si>
    <t>7129</t>
  </si>
  <si>
    <t>TE DE REDUCAO, PVC, SOLDAVEL, 90 GRAUS, 50 MM X 25 MM, PARA AGUA FRIA PREDIAL</t>
  </si>
  <si>
    <t>89366</t>
  </si>
  <si>
    <t>JOELHO 90 GRAUS COM BUCHA DE LATÃO, PVC, SOLDÁVEL, DN 25MM, X 3/4 INSTALADO EM RAMAL OU SUB-RAMAL DE ÁGUA - FORNECIMENTO E INSTALAÇÃO. AF_12/2014</t>
  </si>
  <si>
    <t>3524</t>
  </si>
  <si>
    <t>JOELHO PVC, SOLDAVEL, COM BUCHA DE LATAO, 90 GRAUS, 25 MM X 3/4", PARA AGUA FRIA PREDIAL</t>
  </si>
  <si>
    <t>90373</t>
  </si>
  <si>
    <t>JOELHO 90 GRAUS COM BUCHA DE LATÃO, PVC, SOLDÁVEL, DN 25MM, X 1/2 INSTALADO EM RAMAL OU SUB-RAMAL DE ÁGUA - FORNECIMENTO E INSTALAÇÃO. AF_12/2014</t>
  </si>
  <si>
    <t>20147</t>
  </si>
  <si>
    <t>JOELHO PVC, SOLDAVEL, COM BUCHA DE LATAO, 90 GRAUS, 25 MM X 1/2", PARA AGUA FRIA PREDIAL</t>
  </si>
  <si>
    <t>89482</t>
  </si>
  <si>
    <t>CAIXA SIFONADA, PVC, DN 100 X 100 X 50 MM, FORNECIDA E INSTALADA EM RAMAIS DE ENCAMINHAMENTO DE ÁGUA PLUVIAL. AF_12/2014</t>
  </si>
  <si>
    <t>5103</t>
  </si>
  <si>
    <t>CAIXA SIFONADA PVC, 100 X 100 X 50 MM, COM GRELHA REDONDA BRANCA</t>
  </si>
  <si>
    <t>20078</t>
  </si>
  <si>
    <t>PASTA LUBRIFICANTE PARA TUBOS E CONEXOES COM JUNTA ELASTICA (USO EM PVC, ACO, POLIETILENO E OUTROS) ( DE *400* G)</t>
  </si>
  <si>
    <t>20085</t>
  </si>
  <si>
    <t>ANEL BORRACHA, DN 50 MM, PARA TUBO SERIE REFORCADA ESGOTO PREDIAL</t>
  </si>
  <si>
    <t>89714</t>
  </si>
  <si>
    <t>TUBO PVC, SERIE NORMAL, ESGOTO PREDIAL, DN 100 MM, FORNECIDO E INSTALADO EM RAMAL DE DESCARGA OU RAMAL DE ESGOTO SANITÁRIO. AF_12/2014</t>
  </si>
  <si>
    <t>9836</t>
  </si>
  <si>
    <t>TUBO PVC  SERIE NORMAL, DN 100 MM, PARA ESGOTO  PREDIAL (NBR 5688)</t>
  </si>
  <si>
    <t>89711</t>
  </si>
  <si>
    <t>TUBO PVC, SERIE NORMAL, ESGOTO PREDIAL, DN 40 MM, FORNECIDO E INSTALADO EM RAMAL DE DESCARGA OU RAMAL DE ESGOTO SANITÁRIO. AF_12/2014</t>
  </si>
  <si>
    <t>9835</t>
  </si>
  <si>
    <t>TUBO PVC  SERIE NORMAL, DN 40 MM, PARA ESGOTO  PREDIAL (NBR 5688)</t>
  </si>
  <si>
    <t>89712</t>
  </si>
  <si>
    <t>TUBO PVC, SERIE NORMAL, ESGOTO PREDIAL, DN 50 MM, FORNECIDO E INSTALADO EM RAMAL DE DESCARGA OU RAMAL DE ESGOTO SANITÁRIO. AF_12/2014</t>
  </si>
  <si>
    <t>9838</t>
  </si>
  <si>
    <t>TUBO PVC SERIE NORMAL, DN 50 MM, PARA ESGOTO PREDIAL (NBR 5688)</t>
  </si>
  <si>
    <t>89797</t>
  </si>
  <si>
    <t>JUNÇÃO SIMPLES, PVC, SERIE NORMAL, ESGOTO PREDIAL, DN 100 X 100 MM, JUNTA ELÁSTICA, FORNECIDO E INSTALADO EM RAMAL DE DESCARGA OU RAMAL DE ESGOTO SANITÁRIO. AF_12/2014</t>
  </si>
  <si>
    <t>301</t>
  </si>
  <si>
    <t>ANEL BORRACHA PARA TUBO ESGOTO PREDIAL, DN 100 MM (NBR 5688)</t>
  </si>
  <si>
    <t>3670</t>
  </si>
  <si>
    <t>JUNCAO SIMPLES, PVC, 45 GRAUS, DN 100 X 100 MM, SERIE NORMAL PARA ESGOTO PREDIAL</t>
  </si>
  <si>
    <t>89802</t>
  </si>
  <si>
    <t>JOELHO 45 GRAUS, PVC, SERIE NORMAL, ESGOTO PREDIAL, DN 50 MM, JUNTA ELÁSTICA, FORNECIDO E INSTALADO EM PRUMADA DE ESGOTO SANITÁRIO OU VENTILAÇÃO. AF_12/2014</t>
  </si>
  <si>
    <t>296</t>
  </si>
  <si>
    <t>ANEL BORRACHA PARA TUBO ESGOTO PREDIAL DN 50 MM (NBR 5688)</t>
  </si>
  <si>
    <t>3518</t>
  </si>
  <si>
    <t>JOELHO PVC, SOLDAVEL, PB, 45 GRAUS, DN 50 MM, PARA ESGOTO PREDIAL</t>
  </si>
  <si>
    <t>89514</t>
  </si>
  <si>
    <t>JOELHO 90 GRAUS, PVC, SERIE R, ÁGUA PLUVIAL, DN 40 MM, JUNTA SOLDÁVEL, FORNECIDO E INSTALADO EM RAMAL DE ENCAMINHAMENTO. AF_12/2014</t>
  </si>
  <si>
    <t>20154</t>
  </si>
  <si>
    <t>JOELHO, PVC SERIE R, 90 GRAUS, DN 40 MM, PARA ESGOTO PREDIAL</t>
  </si>
  <si>
    <t>89731</t>
  </si>
  <si>
    <t>JOELHO 90 GRAUS, PVC, SERIE NORMAL, ESGOTO PREDIAL, DN 50 MM, JUNTA ELÁSTICA, FORNECIDO E INSTALADO EM RAMAL DE DESCARGA OU RAMAL DE ESGOTO SANITÁRIO. AF_12/2014</t>
  </si>
  <si>
    <t>3526</t>
  </si>
  <si>
    <t>JOELHO PVC, SOLDAVEL, PB, 90 GRAUS, DN 50 MM, PARA ESGOTO PREDIAL</t>
  </si>
  <si>
    <t>89744</t>
  </si>
  <si>
    <t>JOELHO 90 GRAUS, PVC, SERIE NORMAL, ESGOTO PREDIAL, DN 100 MM, JUNTA ELÁSTICA, FORNECIDO E INSTALADO EM RAMAL DE DESCARGA OU RAMAL DE ESGOTO SANITÁRIO. AF_12/2014</t>
  </si>
  <si>
    <t>3520</t>
  </si>
  <si>
    <t>JOELHO PVC, SOLDAVEL, PB, 90 GRAUS, DN 100 MM, PARA ESGOTO PREDIAL</t>
  </si>
  <si>
    <t>CAIXA DE GORDURA DUPLA EM CONCRETO PRE-MOLDADO DN 60,0 CM COM TAMPA - FORNECIMENTO E INSTALACAO</t>
  </si>
  <si>
    <t>1379</t>
  </si>
  <si>
    <t>CIMENTO PORTLAND COMPOSTO CP II-32</t>
  </si>
  <si>
    <t>3280</t>
  </si>
  <si>
    <t>CAIXA GORDURA DUPLA, CONCRETO PRE MOLDADO, CIRCULAR, COM TAMPA, D = 60* CM</t>
  </si>
  <si>
    <t>95463</t>
  </si>
  <si>
    <t>FOSSA SÉPTICA EM ALVENARIA DE TIJOLO CERÂMICO MACIÇO, DIMENSÕES EXTERNAS DE 1,90X1,10X1,40 M, VOLUME DE 1.500 LITROS, REVESTIDO INTERNAMENTE COM MASSA ÚNICA E IMPERMEABILIZANTE E COM TAMPA DE CONCRETO ARMADO COM ESPESSURA DE 8 CM</t>
  </si>
  <si>
    <t>123</t>
  </si>
  <si>
    <t>ADITIVO IMPERMEABILIZANTE DE PEGA NORMAL PARA ARGAMASSAS E CONCRETOS SEM ARMACAO</t>
  </si>
  <si>
    <t>72131</t>
  </si>
  <si>
    <t>ALVENARIA EM TIJOLO CERAMICO MACICO 5X10X20CM 1 VEZ (ESPESSURA 20CM), ASSENTADO COM ARGAMASSA TRACO 1:2:8 (CIMENTO, CAL E AREIA)</t>
  </si>
  <si>
    <t>87547</t>
  </si>
  <si>
    <t>MASSA ÚNICA, PARA RECEBIMENTO DE PINTURA, EM ARGAMASSA TRAÇO 1:2:8, PREPARO MECÂNICO COM BETONEIRA 400L, APLICADA MANUALMENTE EM FACES INTERNAS DE PAREDES, ESPESSURA DE 10MM, COM EXECUÇÃO DE TALISCAS. AF_06/2014</t>
  </si>
  <si>
    <t>92423</t>
  </si>
  <si>
    <t>MONTAGEM E DESMONTAGEM DE FÔRMA DE PILARES RETANGULARES E ESTRUTURAS SIMILARES COM ÁREA MÉDIA DAS SEÇÕES MAIOR QUE 0,25 M², PÉ-DIREITO SIMPLES, EM CHAPA DE MADEIRA COMPENSADA RESINADA, 6 UTILIZAÇÕES. AF_12/2015</t>
  </si>
  <si>
    <t>92917</t>
  </si>
  <si>
    <t>ARMAÇÃO DE ESTRUTURAS DE CONCRETO ARMADO, EXCETO VIGAS, PILARES, LAJES E FUNDAÇÕES, UTILIZANDO AÇO CA-50 DE 8,0 MM - MONTAGEM. AF_12/2015</t>
  </si>
  <si>
    <t>94963</t>
  </si>
  <si>
    <t>CONCRETO FCK = 15MPA, TRAÇO 1:3,4:3,5 (CIMENTO/ AREIA MÉDIA/ BRITA 1)  - PREPARO MECÂNICO COM BETONEIRA 400 L. AF_07/2016</t>
  </si>
  <si>
    <t>74198/1</t>
  </si>
  <si>
    <t>SUMIDOURO EM ALVENARIA DE TIJOLO CERAMICO MACICO DIAMETRO 1,20M E ALTURA 5,00M, COM TAMPA EM CONCRETO ARMADO DIAMETRO 1,40M E ESPESSURA 10CM</t>
  </si>
  <si>
    <t>33</t>
  </si>
  <si>
    <t>ACO CA-50, 8,0 MM, VERGALHAO</t>
  </si>
  <si>
    <t>370</t>
  </si>
  <si>
    <t>AREIA MEDIA - POSTO JAZIDA/FORNECEDOR (RETIRADO NA JAZIDA, SEM TRANSPORTE)</t>
  </si>
  <si>
    <t>1106</t>
  </si>
  <si>
    <t>CAL HIDRATADA CH-I PARA ARGAMASSAS</t>
  </si>
  <si>
    <t>4718</t>
  </si>
  <si>
    <t>PEDRA BRITADA N. 2 (19 A 38 MM) POSTO PEDREIRA/FORNECEDOR, SEM FRETE</t>
  </si>
  <si>
    <t>4721</t>
  </si>
  <si>
    <t>PEDRA BRITADA N. 1 (9,5 a 19 MM) POSTO PEDREIRA/FORNECEDOR, SEM FRETE</t>
  </si>
  <si>
    <t>7258</t>
  </si>
  <si>
    <t>TIJOLO CERAMICO MACICO *5 X 10 X 20* CM</t>
  </si>
  <si>
    <t>88313</t>
  </si>
  <si>
    <t>POCEIRO COM ENCARGOS COMPLEMENTARES</t>
  </si>
  <si>
    <t>88830</t>
  </si>
  <si>
    <t>BETONEIRA CAPACIDADE NOMINAL DE 400 L, CAPACIDADE DE MISTURA 280 L, MOTOR ELÉTRICO TRIFÁSICO POTÊNCIA DE 2 CV, SEM CARREGADOR - CHP DIURNO. AF_10/2014</t>
  </si>
  <si>
    <t>74104/1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</si>
  <si>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</si>
  <si>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6087</t>
  </si>
  <si>
    <t>TAMPA EM CONCRETO ARMADO 60X60X5CM P/CX INSPECAO/FOSSA SEPTICA</t>
  </si>
  <si>
    <t>87335</t>
  </si>
  <si>
    <t>ARGAMASSA TRAÇO 1:2:8 (CIMENTO, CAL E AREIA MÉDIA) PARA EMBOÇO/MASSA ÚNICA/ASSENTAMENTO DE ALVENARIA DE VEDAÇÃO, PREPARO MECÂNICO COM MISTURADOR DE EIXO HORIZONTAL DE 300 KG. AF_06/2014</t>
  </si>
  <si>
    <t>88630</t>
  </si>
  <si>
    <t>ARGAMASSA TRAÇO 1:4 (CIMENTO E AREIA MÉDIA), PREPARO MECÂNICO COM BETONEIRA 400 L. AF_08/2014</t>
  </si>
  <si>
    <t>94969</t>
  </si>
  <si>
    <t>CONCRETO FCK = 15MPA, TRAÇO 1:3,4:3,5 (CIMENTO/ AREIA MÉDIA/ BRITA 1)  - PREPARO MECÂNICO COM BETONEIRA 600 L. AF_07/2016</t>
  </si>
  <si>
    <t>86875</t>
  </si>
  <si>
    <t>TANQUE DE MÁRMORE SINTÉTICO COM COLUNA, 22L OU EQUIVALENTE  FORNECIMENTO E INSTALAÇÃO. AF_12/2013</t>
  </si>
  <si>
    <t>4351</t>
  </si>
  <si>
    <t>PARAFUSO NIQUELADO 3 1/2" COM ACABAMENTO CROMADO PARA FIXAR PECA SANITARIA, INCLUI PORCA CEGA, ARRUELA E BUCHA DE NYLON TAMANHO S-8</t>
  </si>
  <si>
    <t>37329</t>
  </si>
  <si>
    <t>REJUNTE EPOXI BRANCO</t>
  </si>
  <si>
    <t>37589</t>
  </si>
  <si>
    <t>TANQUE SIMPLES EM MARMORE SINTETICO COM COLUNA, CAPACIDADE *22* L, *60 X 46* CM</t>
  </si>
  <si>
    <t>86914</t>
  </si>
  <si>
    <t>TORNEIRA CROMADA 1/2" OU 3/4" PARA TANQUE, PADRÃO MÉDIO - FORNECIMENTO E INSTALAÇÃO. AF_12/2013</t>
  </si>
  <si>
    <t>3146</t>
  </si>
  <si>
    <t>FITA VEDA ROSCA EM ROLOS DE 18 MM X 10 M (L X C)</t>
  </si>
  <si>
    <t>13417</t>
  </si>
  <si>
    <t>TORNEIRA CROMADA SEM BICO PARA TANQUE 1/2 " OU 3/4 " (REF 1143)</t>
  </si>
  <si>
    <t>86909</t>
  </si>
  <si>
    <t>TORNEIRA CROMADA TUBO MÓVEL, DE MESA, 1/2" OU 3/4", PARA PIA DE COZINHA, PADRÃO ALTO - FORNECIMENTO E INSTALAÇÃO. AF_12/2013</t>
  </si>
  <si>
    <t>11772</t>
  </si>
  <si>
    <t>TORNEIRA CROMADA DE MESA PARA COZINHA BICA MOVEL COM AREJADOR 1/2 " OU 3/4 " (REF 1167)</t>
  </si>
  <si>
    <t>9535</t>
  </si>
  <si>
    <t>1368</t>
  </si>
  <si>
    <t>CHUVEIRO COMUM EM PLASTICO BRANCO, COM CANO, 3 TEMPERATURAS, 5500 W (110/220 V)</t>
  </si>
  <si>
    <t>95471</t>
  </si>
  <si>
    <t>VASO SANITARIO SIFONADO CONVENCIONAL PARA PCD SEM FURO FRONTAL COM  LOUÇA BRANCA SEM ASSENTO -  FORNECIMENTO E INSTALAÇÃO. AF_10/2016</t>
  </si>
  <si>
    <t>4384</t>
  </si>
  <si>
    <t>PARAFUSO NIQUELADO COM ACABAMENTO CROMADO PARA FIXAR PECA SANITARIA, INCLUI PORCA CEGA, ARRUELA E BUCHA DE NYLON TAMANHO S-10</t>
  </si>
  <si>
    <t>6138</t>
  </si>
  <si>
    <t>VEDACAO PVC, 100 MM, PARA SAIDA VASO SANITARIO</t>
  </si>
  <si>
    <t>36520</t>
  </si>
  <si>
    <t>BACIA SANITARIA (VASO) CONVENCIONAL PARA PCD SEM FURO FRONTAL, DE LOUCA BRANCA, SEM ASSENTO</t>
  </si>
  <si>
    <t>86900</t>
  </si>
  <si>
    <t>CUBA DE EMBUTIR DE AÇO INOXIDÁVEL MÉDIA - FORNECIMENTO E INSTALAÇÃO. AF_12/2013</t>
  </si>
  <si>
    <t>1743</t>
  </si>
  <si>
    <t>CUBA ACO INOX (AISI 304) DE EMBUTIR COM VALVULA 3 1/2 ", DE *46 X 30 X 12* CM</t>
  </si>
  <si>
    <t>4823</t>
  </si>
  <si>
    <t>MASSA PLASTICA PARA MARMORE/GRANITO</t>
  </si>
  <si>
    <t>88274</t>
  </si>
  <si>
    <t>MARMORISTA/GRANITEIRO COM ENCARGOS COMPLEMENTARES</t>
  </si>
  <si>
    <t>93396</t>
  </si>
  <si>
    <t>BANCADA GRANITO CINZA POLIDO 0,50 X 0,60M, INCL. CUBA DE EMBUTIR OVAL LOUÇA BRANCA 35 X 50CM, VÁLVULA METAL CROMADO, SIFÃO FLEXÍVEL PVC, ENGATE 30CM FLEXÍVEL PLÁSTICO E TORNEIRA CROMADA DE MESA, PADRÃO POPULAR - FORNEC. E INSTALAÇÃO. AF_12/2013</t>
  </si>
  <si>
    <t>86884</t>
  </si>
  <si>
    <t>ENGATE FLEXÍVEL EM PLÁSTICO BRANCO, 1/2" X 30CM - FORNECIMENTO E INSTALAÇÃO. AF_12/2013</t>
  </si>
  <si>
    <t>86895</t>
  </si>
  <si>
    <t>BANCADA DE GRANITO CINZA POLIDO PARA LAVATÓRIO 0,50 X 0,60 M - FORNECIMENTO E INSTALAÇÃO. AF_12/2013</t>
  </si>
  <si>
    <t>86906</t>
  </si>
  <si>
    <t>TORNEIRA CROMADA DE MESA, 1/2" OU 3/4", PARA LAVATÓRIO, PADRÃO POPULAR - FORNECIMENTO E INSTALAÇÃO. AF_12/2013</t>
  </si>
  <si>
    <t>86937</t>
  </si>
  <si>
    <t>CUBA DE EMBUTIR OVAL EM LOUÇA BRANCA, 35 X 50CM OU EQUIVALENTE, INCLUSO VÁLVULA EM METAL CROMADO E SIFÃO FLEXÍVEL EM PVC - FORNECIMENTO E INSTALAÇÃO. AF_12/2013</t>
  </si>
  <si>
    <t>74131/6</t>
  </si>
  <si>
    <t>QUADRO DE DISTRIBUICAO DE ENERGIA DE EMBUTIR, EM CHAPA METALICA, PARA 32 DISJUNTORES TERMOMAGNETICOS MONOPOLARES, COM BARRAMENTO TRIFASICO E NEUTRO, FORNECIMENTO E INSTALACAO</t>
  </si>
  <si>
    <t>12041</t>
  </si>
  <si>
    <t>QUADRO DE DISTRIBUICAO COM BARRAMENTO TRIFASICO, DE EMBUTIR, EM CHAPA DE ACO GALVANIZADO, PARA 30 DISJUNTORES DIN, 150 A</t>
  </si>
  <si>
    <t>88247</t>
  </si>
  <si>
    <t>AUXILIAR DE ELETRICISTA COM ENCARGOS COMPLEMENTARES</t>
  </si>
  <si>
    <t>DISJUNTOR TERMOMAGNETICO MONOPOLAR PADRAO NEMA (AMERICANO) 10 A 30A 240V, FORNECIMENTO E INSTALACAO</t>
  </si>
  <si>
    <t>2370</t>
  </si>
  <si>
    <t>DISJUNTOR TIPO NEMA, MONOPOLAR 10 ATE 30A, TENSAO MAXIMA DE 240 V</t>
  </si>
  <si>
    <t>74130/3</t>
  </si>
  <si>
    <t>DISJUNTOR TERMOMAGNETICO BIPOLAR PADRAO NEMA (AMERICANO) 10 A 50A 240V, FORNECIMENTO E INSTALACAO</t>
  </si>
  <si>
    <t>2388</t>
  </si>
  <si>
    <t>DISJUNTOR TIPO NEMA, BIPOLAR 10  ATE  50 A, TENSAO MAXIMA 415 V</t>
  </si>
  <si>
    <t>74130/6</t>
  </si>
  <si>
    <t>DISJUNTOR TERMOMAGNETICO TRIPOLAR PADRAO NEMA (AMERICANO) 125 A 150A 240V, FORNECIMENTO E INSTALACAO</t>
  </si>
  <si>
    <t>2391</t>
  </si>
  <si>
    <t>DISJUNTOR TERMOMAGNETICO TRIPOLAR 125A</t>
  </si>
  <si>
    <t>91834</t>
  </si>
  <si>
    <t>ELETRODUTO FLEXÍVEL CORRUGADO, PVC, DN 25 MM (3/4"), PARA CIRCUITOS TERMINAIS, INSTALADO EM FORRO - FORNECIMENTO E INSTALAÇÃO. AF_12/2015</t>
  </si>
  <si>
    <t>2688</t>
  </si>
  <si>
    <t>ELETRODUTO PVC FLEXIVEL CORRUGADO, COR AMARELA, DE 25 MM</t>
  </si>
  <si>
    <t>91836</t>
  </si>
  <si>
    <t>ELETRODUTO FLEXÍVEL CORRUGADO, PVC, DN 32 MM (1"), PARA CIRCUITOS TERMINAIS, INSTALADO EM FORRO - FORNECIMENTO E INSTALAÇÃO. AF_12/2015</t>
  </si>
  <si>
    <t>2690</t>
  </si>
  <si>
    <t>ELETRODUTO PVC FLEXIVEL CORRUGADO, COR AMARELA, DE 32 MM</t>
  </si>
  <si>
    <t>91940</t>
  </si>
  <si>
    <t>CAIXA RETANGULAR 4" X 2" MÉDIA (1,30 M DO PISO), PVC, INSTALADA EM PAREDE - FORNECIMENTO E INSTALAÇÃO. AF_12/2015</t>
  </si>
  <si>
    <t>1872</t>
  </si>
  <si>
    <t>CAIXA DE PASSAGEM, EM PVC, DE 4" X 2", PARA ELETRODUTO FLEXIVEL CORRUGADO</t>
  </si>
  <si>
    <t>92866</t>
  </si>
  <si>
    <t>CAIXA SEXTAVADA 3" X 3", METÁLICA, INSTALADA EM LAJE - FORNECIMENTO E INSTALAÇÃO. AF_12/2015</t>
  </si>
  <si>
    <t>2555</t>
  </si>
  <si>
    <t>CAIXA DE LUZ "3 X 3" EM ACO ESMALTADA</t>
  </si>
  <si>
    <t>91925</t>
  </si>
  <si>
    <t>CABO DE COBRE FLEXÍVEL ISOLADO, 1,5 MM², ANTI-CHAMA 0,6/1,0 KV, PARA CIRCUITOS TERMINAIS - FORNECIMENTO E INSTALAÇÃO. AF_12/2015</t>
  </si>
  <si>
    <t>993</t>
  </si>
  <si>
    <t>CABO DE COBRE, FLEXIVEL, CLASSE 4 OU 5, ISOLACAO EM PVC/A, ANTICHAMA BWF-B, COBERTURA PVC-ST1, ANTICHAMA BWF-B, 1 CONDUTOR, 0,6/1 KV, SECAO NOMINAL 1,5 MM2</t>
  </si>
  <si>
    <t>21127</t>
  </si>
  <si>
    <t>FITA ISOLANTE ADESIVA ANTICHAMA, USO ATE 750 V, EM ROLO DE 19 MM X 5 M</t>
  </si>
  <si>
    <t>91926</t>
  </si>
  <si>
    <t>CABO DE COBRE FLEXÍVEL ISOLADO, 2,5 MM², ANTI-CHAMA 450/750 V, PARA CIRCUITOS TERMINAIS - FORNECIMENTO E INSTALAÇÃO. AF_12/2015</t>
  </si>
  <si>
    <t>1014</t>
  </si>
  <si>
    <t>CABO DE COBRE, FLEXIVEL, CLASSE 4 OU 5, ISOLACAO EM PVC/A, ANTICHAMA BWF-B, 1 CONDUTOR, 450/750 V, SECAO NOMINAL 2,5 MM2</t>
  </si>
  <si>
    <t>91928</t>
  </si>
  <si>
    <t>CABO DE COBRE FLEXÍVEL ISOLADO, 4 MM², ANTI-CHAMA 450/750 V, PARA CIRCUITOS TERMINAIS - FORNECIMENTO E INSTALAÇÃO. AF_12/2015</t>
  </si>
  <si>
    <t>981</t>
  </si>
  <si>
    <t>CABO DE COBRE, FLEXIVEL, CLASSE 4 OU 5, ISOLACAO EM PVC/A, ANTICHAMA BWF-B, 1 CONDUTOR, 450/750 V, SECAO NOMINAL 4 MM2</t>
  </si>
  <si>
    <t>91930</t>
  </si>
  <si>
    <t>CABO DE COBRE FLEXÍVEL ISOLADO, 6 MM², ANTI-CHAMA 450/750 V, PARA CIRCUITOS TERMINAIS - FORNECIMENTO E INSTALAÇÃO. AF_12/2015</t>
  </si>
  <si>
    <t>982</t>
  </si>
  <si>
    <t>CABO DE COBRE, FLEXIVEL, CLASSE 4 OU 5, ISOLACAO EM PVC/A, ANTICHAMA BWF-B, 1 CONDUTOR, 450/750 V, SECAO NOMINAL 6 MM2</t>
  </si>
  <si>
    <t>92983</t>
  </si>
  <si>
    <t>CABO DE COBRE FLEXÍVEL ISOLADO, 25 MM², ANTI-CHAMA 450/750 V, PARA DISTRIBUIÇÃO - FORNECIMENTO E INSTALAÇÃO. AF_12/2015</t>
  </si>
  <si>
    <t>39232</t>
  </si>
  <si>
    <t>CABO DE COBRE, FLEXIVEL, CLASSE 4 OU 5, ISOLACAO EM PVC/A, ANTICHAMA BWF-B, 1 CONDUTOR, 450/750 V, SECAO NOMINAL 25 MM2</t>
  </si>
  <si>
    <t>92987</t>
  </si>
  <si>
    <t>CABO DE COBRE FLEXÍVEL ISOLADO, 50 MM², ANTI-CHAMA 450/750 V, PARA DISTRIBUIÇÃO - FORNECIMENTO E INSTALAÇÃO. AF_12/2015</t>
  </si>
  <si>
    <t>39234</t>
  </si>
  <si>
    <t>CABO DE COBRE, FLEXIVEL, CLASSE 4 OU 5, ISOLACAO EM PVC/A, ANTICHAMA BWF-B, 1 CONDUTOR, 450/750 V, SECAO NOMINAL 50 MM2</t>
  </si>
  <si>
    <t>91994</t>
  </si>
  <si>
    <t>TOMADA MÉDIA DE EMBUTIR (1 MÓDULO), 2P+T 10 A, SEM SUPORTE E SEM PLACA - FORNECIMENTO E INSTALAÇÃO. AF_12/2015</t>
  </si>
  <si>
    <t>38101</t>
  </si>
  <si>
    <t>TOMADA 2P+T 10A, 250V  (APENAS MODULO)</t>
  </si>
  <si>
    <t>91997</t>
  </si>
  <si>
    <t>TOMADA MÉDIA DE EMBUTIR (1 MÓDULO), 2P+T 20 A, INCLUINDO SUPORTE E PLACA - FORNECIMENTO E INSTALAÇÃO. AF_12/2015</t>
  </si>
  <si>
    <t>91946</t>
  </si>
  <si>
    <t>SUPORTE PARAFUSADO COM PLACA DE ENCAIXE 4" X 2" MÉDIO (1,30 M DO PISO) PARA PONTO ELÉTRICO - FORNECIMENTO E INSTALAÇÃO. AF_12/2015</t>
  </si>
  <si>
    <t>91995</t>
  </si>
  <si>
    <t>TOMADA MÉDIA DE EMBUTIR (1 MÓDULO), 2P+T 20 A, SEM SUPORTE E SEM PLACA - FORNECIMENTO E INSTALAÇÃO. AF_12/2015</t>
  </si>
  <si>
    <t>91953</t>
  </si>
  <si>
    <t>INTERRUPTOR SIMPLES (1 MÓDULO), 10A/250V, INCLUINDO SUPORTE E PLACA - FORNECIMENTO E INSTALAÇÃO. AF_12/2015</t>
  </si>
  <si>
    <t>91952</t>
  </si>
  <si>
    <t>INTERRUPTOR SIMPLES (1 MÓDULO), 10A/250V, SEM SUPORTE E SEM PLACA - FORNECIMENTO E INSTALAÇÃO. AF_12/2015</t>
  </si>
  <si>
    <t>91959</t>
  </si>
  <si>
    <t>INTERRUPTOR SIMPLES (2 MÓDULOS), 10A/250V, INCLUINDO SUPORTE E PLACA - FORNECIMENTO E INSTALAÇÃO. AF_12/2015</t>
  </si>
  <si>
    <t>91958</t>
  </si>
  <si>
    <t>INTERRUPTOR SIMPLES (2 MÓDULOS), 10A/250V, SEM SUPORTE E SEM PLACA - FORNECIMENTO E INSTALAÇÃO. AF_12/2015</t>
  </si>
  <si>
    <t>91967</t>
  </si>
  <si>
    <t>INTERRUPTOR SIMPLES (3 MÓDULOS), 10A/250V, INCLUINDO SUPORTE E PLACA - FORNECIMENTO E INSTALAÇÃO. AF_12/2015</t>
  </si>
  <si>
    <t>91966</t>
  </si>
  <si>
    <t>INTERRUPTOR SIMPLES (3 MÓDULOS), 10A/250V, SEM SUPORTE E SEM PLACA - FORNECIMENTO E INSTALAÇÃO. AF_12/2015</t>
  </si>
  <si>
    <t>91965</t>
  </si>
  <si>
    <t>INTERRUPTOR SIMPLES (2 MÓDULOS) COM INTERRUPTOR PARALELO (1 MÓDULO), 10A/250V, INCLUINDO SUPORTE E PLACA - FORNECIMENTO E INSTALAÇÃO. AF_12/2015</t>
  </si>
  <si>
    <t>91964</t>
  </si>
  <si>
    <t>INTERRUPTOR SIMPLES (2 MÓDULOS) COM INTERRUPTOR PARALELO (1 MÓDULO), 10A/250V, SEM SUPORTE E SEM PLACA - FORNECIMENTO E INSTALAÇÃO. AF_12/2015</t>
  </si>
  <si>
    <t>92022</t>
  </si>
  <si>
    <t>INTERRUPTOR SIMPLES (1 MÓDULO) COM 1 TOMADA DE EMBUTIR 2P+T 10 A,  SEM SUPORTE E SEM PLACA - FORNECIMENTO E INSTALAÇÃO. AF_12/2015</t>
  </si>
  <si>
    <t>93041</t>
  </si>
  <si>
    <t>38192</t>
  </si>
  <si>
    <t>LAMPADA FLUORESCENTE ESPIRAL BRANCA 65 W, BASE E27 (127/220 V)</t>
  </si>
  <si>
    <t>93045</t>
  </si>
  <si>
    <t>38781</t>
  </si>
  <si>
    <t>LAMPADA FLUORESCENTE ESPIRAL BRANCA 45 W, BASE E27 (127/220 V)</t>
  </si>
  <si>
    <t>97593</t>
  </si>
  <si>
    <t>LUMINÁRIA TIPO SPOT, DE SOBREPOR, COM 1 LÂMPADA DE 15 W - FORNECIMENTO E INSTALAÇÃO. AF_11/2017</t>
  </si>
  <si>
    <t>12266</t>
  </si>
  <si>
    <t>LUMINARIA SPOT DE SOBREPOR EM ALUMINIO COM ALETA PLASTICA PARA 1 LAMPADA, BASE E27, POTENCIA MAXIMA 40/60 W (NAO INCLUI LAMPADA)</t>
  </si>
  <si>
    <t>38191</t>
  </si>
  <si>
    <t>LAMPADA FLUORESCENTE COMPACTA 2U BRANCA 15 W, BASE E27 (127/220 V)</t>
  </si>
  <si>
    <t>SEDI</t>
  </si>
  <si>
    <t>9537</t>
  </si>
  <si>
    <t>LIMPEZA FINAL DA OBRA</t>
  </si>
  <si>
    <t>3</t>
  </si>
  <si>
    <t>ACIDO MURIATICO, DILUICAO 10% A 12% PARA USO EM LIMPEZA</t>
  </si>
  <si>
    <t>COMPOSIÇÃO DE CUSTOS</t>
  </si>
  <si>
    <t>COMPOSIÇÃO DA ADMNISTRAÇÃO DA OBRA</t>
  </si>
  <si>
    <t>NATUREZA DO SERVIÇO - ADMINISTRAÇÃO DA OBRA</t>
  </si>
  <si>
    <t>DISCRIMINAÇÃO</t>
  </si>
  <si>
    <t>Quantidade</t>
  </si>
  <si>
    <t>Unid.</t>
  </si>
  <si>
    <t>Valor Unitário</t>
  </si>
  <si>
    <t>Valor Total</t>
  </si>
  <si>
    <t>MÃO DE OBRA</t>
  </si>
  <si>
    <t>Encarregado</t>
  </si>
  <si>
    <t>Mês</t>
  </si>
  <si>
    <t xml:space="preserve">Engenheiro </t>
  </si>
  <si>
    <t>HORAS</t>
  </si>
  <si>
    <t>Almoxarife</t>
  </si>
  <si>
    <t>Vigilância noturna (vigia sem arma)</t>
  </si>
  <si>
    <t>MESTRE DE OBRAS COM ENCARGOS COMPLEMENTARES</t>
  </si>
  <si>
    <t xml:space="preserve">Apontador </t>
  </si>
  <si>
    <t>SOMATÓRIO GERAL</t>
  </si>
  <si>
    <t xml:space="preserve">ENCARGOS SOCIAIS(50,49%)- JÁ INCLUSO </t>
  </si>
  <si>
    <t>TOTAL GERAL</t>
  </si>
  <si>
    <t>TRELICA NERVURADA (ESPACADOR), ALTURA = 120,0 MM, DIAMETRO DOS BANZOS M 5,21 INFERIORES E SUPERIOR = 6,0 MM, DIAMETRO DA DIAGONAL = 4,2 MM</t>
  </si>
  <si>
    <t>-</t>
  </si>
  <si>
    <t>SINAPI INSUMO</t>
  </si>
  <si>
    <t>Aduela, marco, batente para porta de 70x210 cm, padrão médio, fornecimento e montagem</t>
  </si>
  <si>
    <t>Porta de abrir em madeira 0,70x2,10m , incluso dobradiças, fornecimento e instalação</t>
  </si>
  <si>
    <t>5.8</t>
  </si>
  <si>
    <t>5.9</t>
  </si>
  <si>
    <t>5.10</t>
  </si>
  <si>
    <t>FECHADURA DE EMBUTIR PARA PORTA DE BANHEIRO, COMPLETA, ACABAMENTO PADRÃO MÉDIO, INCLUSO EXECUÇÃO DE FURO - FORNECIMENTO E INSTALAÇÃO.</t>
  </si>
  <si>
    <r>
      <t xml:space="preserve">JANELA DE ALUMÍNIO DE CORRER, </t>
    </r>
    <r>
      <rPr>
        <b/>
        <sz val="10"/>
        <rFont val="Arial"/>
        <family val="2"/>
      </rPr>
      <t>4 FOLHAS</t>
    </r>
    <r>
      <rPr>
        <sz val="10"/>
        <rFont val="Arial"/>
        <family val="2"/>
      </rPr>
      <t>, FIXAÇÃO COM PARAFUSO, VEDAÇÃO COM ESPUMA EXPANSIVA PU, COM VIDROS, PADRONIZADA.</t>
    </r>
  </si>
  <si>
    <r>
      <t xml:space="preserve">JANELA DE ALUMÍNIO DE CORRER, </t>
    </r>
    <r>
      <rPr>
        <b/>
        <sz val="10"/>
        <rFont val="Arial"/>
        <family val="2"/>
      </rPr>
      <t>2 FOLHAS</t>
    </r>
    <r>
      <rPr>
        <sz val="10"/>
        <rFont val="Arial"/>
        <family val="2"/>
      </rPr>
      <t>, FIXAÇÃO COM PARAFUSO, VEDAÇÃO COM ESPUMA EXPANSIVA PU, COM VIDROS, PADRONIZADA.</t>
    </r>
  </si>
  <si>
    <t>TRAMA DE MADEIRA COMPOSTA POR TERÇAS PARA TELHADOS DE ATÉ 2 ÁGUAS PARA TELHA ONDULADA DE FIBROCIMENTO, METÁLICA, PLÁSTICA OU TERMOACÚSTICA, INCLUSO TRANSPORTE VERTICAL</t>
  </si>
  <si>
    <t>TELHAMENTO COM TELHA ONDULADA DE FIBROCIMENTO E = 6 MM, COM RECOBRIMENTO LATERAL DE 1/4 DE ONDA PARA TELHADO COM INCLINAÇÃO MAIOR QUE 10°, COM ATÉ 2 ÁGUAS, INCLUSO IÇAMENTO.</t>
  </si>
  <si>
    <t>CALHA EM CHAPA DE AÇO GALVANIZADO NÚMERO 24, DESENVOLVIMENTO DE 50 CM, INCLUSO TRANSPORTE VERTICAL.</t>
  </si>
  <si>
    <t>CUMEEIRA EM PERFIL ONDULADO DE ALUMÍNIO</t>
  </si>
  <si>
    <t>6.5</t>
  </si>
  <si>
    <t>6.6</t>
  </si>
  <si>
    <t>6.7</t>
  </si>
  <si>
    <t>6.8</t>
  </si>
  <si>
    <t>PERFIL "U" ENRIJECIDO DE ACO GALVANIZADO, DOBRADO, 150 X 60 X 20 MM, E = 3,00 MM</t>
  </si>
  <si>
    <t>CALHA EM CHAPA DE AÇO GALVANIZADO NÚMERO 24, DESENVOLVIMENTO DE 100 CM, INCLUSO TRANSPORTE VERTICAL.</t>
  </si>
  <si>
    <t>6.9</t>
  </si>
  <si>
    <t>APLICAÇÃO MANUAL DE MASSA ACRÍLICA EM PAREDES EXTERNAS E INTERNAS</t>
  </si>
  <si>
    <t>Aplicação de fundo selador acrílico em paredes externas  e internas, uma demão</t>
  </si>
  <si>
    <t>ADAPTADOR COM FLANGE E ANEL DE VEDAÇÃO, PVC, SOLDÁVEL, DN 25 MM X 3/4</t>
  </si>
  <si>
    <t>VASO SANITÁRIO SIFONADO COM CAIXA ACOPLADA LOUÇA BRANCA - FORNECIMENTO</t>
  </si>
  <si>
    <t>ENGATE FLEXÍVEL EM INOX, 1/2 X 40CM - FORNECIMENTO E INSTALAÇÃO.</t>
  </si>
  <si>
    <t>ENGATE FLEXÍVEL EM PLÁSTICO BRANCO, 1/2" X 30CM - FORNECIMENTO E INSTALAÇÃO</t>
  </si>
  <si>
    <t>ADAPTADOR CURTO COM BOLSA E ROSCA PARA REGISTRO, PVC, SOLDÁVEL, DN 25MM X 3/4, INSTALADO EM RAMAL OU SUB-RAMAL DE ÁGUA - FORNECIMENTO E INSTALAÇÃO.</t>
  </si>
  <si>
    <t>12.16</t>
  </si>
  <si>
    <t>12.17</t>
  </si>
  <si>
    <t>Joelho PCV 45º esgoto 50 mm</t>
  </si>
  <si>
    <t>Joelho PCV 45º esgoto 100 mm</t>
  </si>
  <si>
    <t>SEDOP</t>
  </si>
  <si>
    <t>Sumidouro em alvenaria c/ tpo.em concreto</t>
  </si>
  <si>
    <t>TE, PVC, SERIE NORMAL, ESGOTO PREDIAL, DN 50 X 50 MM</t>
  </si>
  <si>
    <t>TE, PVC, SERIE NORMAL, ESGOTO PREDIAL, DN 100 X 50 MM,</t>
  </si>
  <si>
    <t>JUNÇÃO SIMPLES, PVC, SERIE NORMAL, ESGOTO PREDIAL, DN 100 X 100 MM</t>
  </si>
  <si>
    <t>LAVATÓRIO LOUÇA BRANCA COM COLUNA, *44 X 35,5* CM, PADRÃO POPULAR, INCLUSO SIFÃO FLEXÍVEL EM PVC, VÁLVULA E ENGATE FLEXÍVEL 30CM EM PLÁSTICOE COM TORNEIRA CROMADA PADRÃO POPULAR - FORNECIMENTO E INSTALAÇÃO.</t>
  </si>
  <si>
    <t>Lavatório de louça s/ coluna (incl. torn.sifão e válvula )-PNE</t>
  </si>
  <si>
    <t xml:space="preserve">Quadro de distribuição de embutir, com barramento, para  18 disjuntores </t>
  </si>
  <si>
    <t>Proteção contra surto BT-CAT-8KA-127V</t>
  </si>
  <si>
    <t>Eletroduto PVC de 2"</t>
  </si>
  <si>
    <t>Caixa de passagem PVC 4x2" BAIXA - fornecimento e instalação</t>
  </si>
  <si>
    <t>Caixa de passagem PVC 4x2" MEDIA - fornecimento e instalação</t>
  </si>
  <si>
    <t>Caixa de passagem PVC 4x2" ALTA - fornecimento e instalação</t>
  </si>
  <si>
    <t>#16,0 mm²</t>
  </si>
  <si>
    <t>TOMADA BAIXA DE EMBUTIR (1 MÓDULO), 2P+T 10 A, INCLUINDO SUPORTE E PLACA - FORNECIMENTO E INSTALAÇÃO.</t>
  </si>
  <si>
    <t>TOMADA ALTA DE EMBUTIR (1 MÓDULO), 2P+T 10 A, INCLUINDO SUPORTE E PLACA - FORNECIMENTO E INSTALAÇÃO.</t>
  </si>
  <si>
    <t>INTERRUPTOR SIMPLES (1 MÓDULO) COM 1 TOMADA DE EMBUTIR 2P+T 10 A, INCLUINDO SUPORTE E PLACA - FORNECIMENTO E INSTALAÇÃO.</t>
  </si>
  <si>
    <t>TOMADA MÉDIA DE EMBUTIR (1 MÓDULO), 2P+T 20 A, INCLUINDO SUPORTE E PLACA - FORNECIMENTO E INSTALAÇÃO.</t>
  </si>
  <si>
    <t>Custo TOTAL com BDI incluso</t>
  </si>
  <si>
    <t>3.19</t>
  </si>
  <si>
    <t>TOMADA DE REDE RJ45 - FORNECIMENTO E INSTALAÇÃO.</t>
  </si>
  <si>
    <t>PORTA EM ALUMÍNIO DE ABRIR TIPO VENEZIANA COM GUARNIÇÃO, FIXAÇÃO COM PARAFUSOS - FORNECIMENTO E INSTALAÇÃO.</t>
  </si>
  <si>
    <t>RUFO EM CHAPA DE AÇO GALVANIZADO NÚMERO 24, CORTE DE 25 CM, INCLUSO TRANSPORTE VERTICAL.</t>
  </si>
  <si>
    <t>Retirada de piso cimentado</t>
  </si>
  <si>
    <t>PISO EM GRANILITE, MARMORITE OU GRANITINA ESPESSURA 8 MM, INCLUSO JUNTAS DE DILATACAO PLASTICAS</t>
  </si>
  <si>
    <t>QUADRA DE ESPORTES</t>
  </si>
  <si>
    <t>Equipamento completo p/ quadra de esportes</t>
  </si>
  <si>
    <t>cj</t>
  </si>
  <si>
    <t>REDE DE PROTEÇÃO ESPORTIVA, LATERAL E FUNDO, FIO 4,  MALHA EM CORDA TRANÇADA ALTURA 5 METROS</t>
  </si>
  <si>
    <t>MERCADO</t>
  </si>
  <si>
    <t>7.2</t>
  </si>
  <si>
    <t xml:space="preserve">PINTURA </t>
  </si>
  <si>
    <t xml:space="preserve">Revestimento cerâmico de paredes PEI IV- cerâmica 33 x 45 cm aplicado com argamassa industrializada- incl. rejunte - conforme projeto   </t>
  </si>
  <si>
    <t>REGISTRO DE PRESSÃO BRUTO, LATÃO, ROSCÁVEL, 1/2", COM ACABAMENTO E CANOPLA CROMADOS. FORNECIDO E INSTALADO EM RAMAL DE ÁGUA. (MICTÓRIOS)</t>
  </si>
  <si>
    <t>Chuveiro em PVC</t>
  </si>
  <si>
    <t>CAIXA DE GORDURA SIMPLES, RETANGULAR, EM ALVENARIA</t>
  </si>
  <si>
    <t>TANQUE SÉPTICO CIRCULAR, EM CONCRETO PRÉ-MOLDADO</t>
  </si>
  <si>
    <t>REFLETOR RETANGULAR FECHADO COM LAMPADA VAPOR METALICO 400 W</t>
  </si>
  <si>
    <t>74246/001</t>
  </si>
  <si>
    <t>Retirada de piso ceramico, inclusive camada regularizadora</t>
  </si>
  <si>
    <t>Retirada de revestimento cerâmico</t>
  </si>
  <si>
    <t>TRAMA DE AÇO COMPOSTA POR TERÇAS PARA TELHADOS DE ATÉ 2 ÁGUAS PARA TELHA ONDULADA DE FIBROCIMENTO, METÁLICA, PLÁSTICA OU TERMOACÚSTICA, INCLUSO TRANSPORTE VERTICAL.(FECHAMENTO LATERAL)</t>
  </si>
  <si>
    <t>TELHAMENTO COM TELHA DE AÇO/ALUMÍNIO E = 0,5 MM, COM ATÉ 2 ÁGUAS, INCLUSO IÇAMENTO.(FECHAMENTO LATERAL E DO LANTERNIN)</t>
  </si>
  <si>
    <t xml:space="preserve">SISTEMA DE VEDAÇÃO VERTICAL INTERNO E EXTERNO </t>
  </si>
  <si>
    <t>4.2</t>
  </si>
  <si>
    <t xml:space="preserve">CONCRETO ARMADO PARA FUNDAÇÕES - VIGAS BALDRAMES </t>
  </si>
  <si>
    <t>PORTAS E PORTÃO</t>
  </si>
  <si>
    <t>Piso de cimento desempenado com juntas de dilatação - calçadas 1,00 m</t>
  </si>
  <si>
    <t xml:space="preserve"> máis ser</t>
  </si>
  <si>
    <t>EXECUÇÃO DE PÁTIO/ESTACIONAMENTO EM PISO INTERTRAVADO, COM BLOCO RETANGULAR COR NATURAL DE 20 X 10 CM, ESPESSURA 8 CM.</t>
  </si>
  <si>
    <t>ASSENTAMENTO DE GUIA (MEIO-FIO) EM TRECHO RETO, CONFECCIONADA EM CONCRETO PRÉ-FABRICADO, DIMENSÕES 100X15X13X20 CM (COMPRIMENTO X BASE INFERIOR X BASE SUPERIOR X ALTURA), PARA URBANIZAÇÃO INTERNA DE EMPREENDIMENTOS</t>
  </si>
  <si>
    <t>ASSENTAMENTO DE GUIA (MEIO-FIO) EM TRECHO CURVO, CONFECCIONADA EM CONCRETO PRÉ-FABRICADO, DIMENSÕES 100X15X13X20 CM (COMPRIMENTO X BASE INFERIOR X BASE SUPERIOR X ALTURA), PARA URBANIZAÇÃO INTERNA DE EMPREENDIMENTOS</t>
  </si>
  <si>
    <t>PAVIMENTAÇÃO EXTERNA E PAISAGISMO</t>
  </si>
  <si>
    <t>PLANTIO DE GRAMA ESMERALDA EM ROLO</t>
  </si>
  <si>
    <t>9.8</t>
  </si>
  <si>
    <t>9.4</t>
  </si>
  <si>
    <t>9.5</t>
  </si>
  <si>
    <t>9.6</t>
  </si>
  <si>
    <t>9.7</t>
  </si>
  <si>
    <t>9.9</t>
  </si>
  <si>
    <t>9.10</t>
  </si>
  <si>
    <t>14.5</t>
  </si>
  <si>
    <t>14.8</t>
  </si>
  <si>
    <t>14.9</t>
  </si>
  <si>
    <t>14.10</t>
  </si>
  <si>
    <t>14.11</t>
  </si>
  <si>
    <t>14.12</t>
  </si>
  <si>
    <t>MêsxValor/Percentagem de Serv. Executados</t>
  </si>
  <si>
    <t>5,62x18,25</t>
  </si>
  <si>
    <t>4,00x40,30x2,00</t>
  </si>
  <si>
    <t>(4,00x40,30x2,00) + (1,00x40,00)</t>
  </si>
  <si>
    <t>((20,24+31,12)x2)x5,00</t>
  </si>
  <si>
    <t>REFORMA - QUADRA COBERTA</t>
  </si>
  <si>
    <t>Obs: Referência de preços tabela SINAPI E SEDOP FEV./2023.</t>
  </si>
  <si>
    <t>Placa de obra em chapa galvanizada (2,00 X 1,20 M), instalada</t>
  </si>
  <si>
    <t>ARMAÇÃO DE BLOCO, VIGA BALDRAME OU SAPATA UTILIZANDO AÇO CA-50 DE 10 MM - MONTAGEM.</t>
  </si>
  <si>
    <t>ARMAÇÃO DE PILAR OU VIGA DE ESTRUTURA DE CONCRETO ARMADO EMBUTIDA EM ALVENARIA DE VEDAÇÃO UTILIZANDO AÇO CA-60 DE 5,0 MM - MONTAGEM.</t>
  </si>
  <si>
    <t>ARMAÇÃO DE BLOCO, VIGA BALDRAME OU SAPATA UTILIZANDO AÇO CA-50 DE 8 MM- MONTAGEM.</t>
  </si>
  <si>
    <t>ARMAÇÃO DE BLOCO, VIGA BALDRAME OU SAPATA UTILIZANDO AÇO CA-50 DE 12,5MM - MONTAGEM.</t>
  </si>
  <si>
    <t>CONCRETAGEM DE VIGAS E LAJES, FCK=25 MPA, PARA QUALQUER TIPO DE LAJE COM BALDES EM EDIFICAÇÃO TÉRREA - LANÇAMENTO, ADENSAMENTO E ACABAMENTO.</t>
  </si>
  <si>
    <t>ARMAÇÃO DE PILAR OU VIGA DE ESTRUTURA CONVENCIONAL DE CONCRETO ARMADO UTILIZANDO AÇO CA-50 DE 10,0 MM - MONTAGEM.</t>
  </si>
  <si>
    <t>ALVENARIA DE VEDAÇÃO DE BLOCOS CERÂMICOS FURADOS NA VERTICAL DE 9X19X39 CM (ESPESSURA 9 CM) E ARGAMASSA DE ASSENTAMENTO COM PREPARO EM BETONEIRA</t>
  </si>
  <si>
    <t>KIT DE PORTA DE MADEIRA PARA PINTURA, SEMI-OCA (LEVE OU MÉDIA), PADRÃO MÉDIO, 80X210CM, ESPESSURA DE 3,5CM, ITENS INCLUSOS: DOBRADIÇAS, MONTAGEM E INSTALAÇÃO DO BATENTE, FECHADURA COM EXECUÇÃO DO FURO - FORNECIMENTO E INSTALAÇÃO.</t>
  </si>
  <si>
    <t>KIT DE PORTA DE MADEIRA PARA PINTURA, SEMI-OCA (LEVE OU MÉDIA), PADRÃO MÉDIO, 90X210CM, ESPESSURA DE 3,5CM, ITENS INCLUSOS: DOBRADIÇAS, MONTAGEM E INSTALAÇÃO DO BATENTE, FECHADURA COM EXECUÇÃO DO FURO - FORNECIMENTO E INSTALAÇÃO.</t>
  </si>
  <si>
    <t>ALVENARIA DE VEDAÇÃO COM ELEMENTO VAZADO DE CERÂMICA (COBOGÓ) DE 7X20X20CM E ARGAMASSA DE ASSENTAMENTO COM PREPARO EM BETONEIRA.</t>
  </si>
  <si>
    <t>ALAMBRADO PARA QUADRA POLIESPORTIVA, ESTRUTURADO POR TUBOS DE ACO GALVANIZADO, (MONTANTES COM DIAMETRO 2", TRAVESSAS E ESCORAS COM DIÂMETRO1 ¼), COM TELA DE ARAME GALVANIZADO, FIO 14 BWG E MALHA QUADRADA 5X5CM (EXCETO MURETA).</t>
  </si>
  <si>
    <t>RODAPÉ CERÂMICO DE 7CM DE ALTURA COM PLACAS TIPO ESMALTADA EXTRA DE DIMENSÕES 45X45CM.</t>
  </si>
  <si>
    <t>PISO CIMENTADO, TRAÇO 1:3 (CIMENTO E AREIA), ACABAMENTO LISO, ESPESSURA 4,0 CM, PREPARO MECÂNICO DA ARGAMASSA.</t>
  </si>
  <si>
    <t>PINTURA COM TINTA ALQUÍDICA DE FUNDO (TIPO ZARCÃO) PULVERIZADA SOBRE SUPERFÍCIES METÁLICAS (EXCETO PERFIL) EXECUTADO EM OBRA (POR DEMÃO).</t>
  </si>
  <si>
    <t>PINTURA COM TINTA ALQUÍDICA DE FUNDO E ACABAMENTO (ESMALTE SINTÉTICO GRAFITE) PULVERIZADA SOBRE SUPERFÍCIES METÁLICAS (EXCETO PERFIL) EXECUTADO EM OBRA (POR DEMÃO).</t>
  </si>
  <si>
    <t>PINTURA DE DEMARCAÇÃO DE QUADRA POLIESPORTIVA COM TINTA ACRÍLICA, E = 5 CM, APLICAÇÃO MANUAL.</t>
  </si>
  <si>
    <t>PINTURA TINTA DE ACABAMENTO (PIGMENTADA) ESMALTE SINTÉTICO FOSCO EM MADEIRA, 2 DEMÃOS.</t>
  </si>
  <si>
    <t>BUCHA DE REDUÇÃO, LONGA, PVC, SOLDÁVEL, DN 60 X 50 MM,</t>
  </si>
  <si>
    <t>Joelho PCV soldavel 45º agua fria 50mm</t>
  </si>
  <si>
    <t>Joelho PCV soldavel 90º agua fria 40mm</t>
  </si>
  <si>
    <t>Joelho PCV soldavel 90º agua fria 60mm</t>
  </si>
  <si>
    <t>Tê de redução PVC soldável, 60 mm x 50 mm, fornecimento e instalação</t>
  </si>
  <si>
    <t>TE, PVC, SOLDÁVEL, DN 60MM, INSTALADO EM RAMAL OU SUB-RAMAL DE ÁGUA</t>
  </si>
  <si>
    <t>Tubo PVC soldável Ø 60 mm, inclusive conexões</t>
  </si>
  <si>
    <t>Tubo PVC soldável Ø 40 mm, inclusive conexões</t>
  </si>
  <si>
    <t>REGISTRO DE GAVETA BRUTO, LATÃO, ROSCÁVEL, 1 1/2" - FORNECIMENTO E INSTALAÇÃO.</t>
  </si>
  <si>
    <t>REGISTRO DE ESFERA, PVC, SOLDÁVEL, COM VOLANTE, DN 60 MM - FORNECIMENTO E INSTALAÇÃO.</t>
  </si>
  <si>
    <t>PINTURA DE PISO COM TINTA ACRÍLICA, APLICAÇÃO MANUAL, 3 DEMÃOS, INCLUSO FUNDO PREPARADOR.(PISO DA QUADRA E ARQUIBANCADA)</t>
  </si>
  <si>
    <t>VASO SANITARIO SIFONADO CONVENCIONAL COM LOUÇA BRANCA, INCLUSO CONJUNTO DE LIGAÇÃO PARA BACIA SANITÁRIA AJUSTÁVEL - FORNECIMENTO E INSTALAÇÃO</t>
  </si>
  <si>
    <t>VASO SANITARIO SIFONADO CONVENCIONAL PARA PCD SEM FURO FRONTAL COM LOUÇA BRANCA SEM ASSENTO, INCLUSO CONJUNTO DE LIGAÇÃO PARA BACIA SANITÁRIA AJUSTÁVEL - FORNECIMENTO E INSTALAÇÃO.</t>
  </si>
  <si>
    <t>MICTÓRIO SIFONADO LOUÇA BRANCA PADRÃO MÉDIO FORNECIMENTO E INSTALAÇÃO.</t>
  </si>
  <si>
    <t>LAVATÓRIO LOUÇA BRANCA COM COLUNA, *44 X 35,5* CM, PADRÃO POPULAR, INCLUSO SIFÃO FLEXÍVEL EM PVC, VÁLVULA E ENGATE FLEXÍVEL 30CM EM PLÁSTICO E COM TORNEIRA CROMADA PADRÃO POPULAR - FORNECIMENTO E INSTALAÇÃO.</t>
  </si>
  <si>
    <t>TANQUE DE MÁRMORE SINTÉTICO SUSPENSO, 22L OU EQUIVALENTE, INCLUSO SIFÃO TIPO GARRAFA EM PVC, VÁLVULA PLÁSTICA E TORNEIRA DE PLÁSTICO - FORNECIMENTO E INSTALAÇÃO.</t>
  </si>
  <si>
    <t>BANCADA MÁRMORE BRANCO 150 X 60 CM, COM CUBA DE EMBUTIR DE AÇO, VÁLVULA AMERICANA E SIFÃO TIPO GARRAFA EM METAL , ENGATE FLEXÍVEL 30 CM, TORNEIRA CROMADA, DE MESA, 1/2 OU 3/4, PARA PIA COZINHA, PADRÃO ALTO -FORNEC. E INSTALAÇÃO.</t>
  </si>
  <si>
    <t>CAIXA SIFONADA, COM GRELHA REDONDA, PVC, DN 150 X 150 X 50 MM, JUNTA SOLDÁVEL, FORNECIDA E INSTALADA EM RAMAL DE DESCARGA OU EM RAMAL DE ESGOTO SANITÁRIO.</t>
  </si>
  <si>
    <t>BUCHA DE REDUÇÃO LONGA, PVC, SÉRIE NORMAL, ESGOTO PREDIAL, DN 50 X 40MM, JUNTA SOLDÁVEL E ELÁSTICA, FORNECIDO E INSTALADO EM RAMAL DE DESCARGA OU RAMAL DE ESGOTO SANITÁRIO.</t>
  </si>
  <si>
    <t>CURVA LONGA, 45 GRAUS, PVC OCRE, JUNTA ELÁSTICA, DN 100 MM, PARA COLETOR PREDIAL DE ESGOTO.</t>
  </si>
  <si>
    <t>JUNÇÃO SIMPLES, PVC, SERIE NORMAL, ESGOTO PREDIAL, DN 50 X 50 MM</t>
  </si>
  <si>
    <t>LUVA SIMPLES, PVC, SERIE NORMAL, ESGOTO PREDIAL, DN 50 MM, JUNTA ELÁSTICA, FORNECIDO E INSTALADO EM RAMAL DE DESCARGA OU RAMAL DE ESGOTO SANITÁRIO.</t>
  </si>
  <si>
    <t>LUVA SIMPLES, PVC, SERIE NORMAL, ESGOTO PREDIAL, DN 100 MM, JUNTA ELÁSTICA, FORNECIDO E INSTALADO EM RAMAL DE DESCARGA OU RAMAL DE ESGOTO SANITÁRIO.</t>
  </si>
  <si>
    <t>LÂMPADA FLUORESCENTE ESPIRAL BRANCA 20 W, BASE E27 - FORNECIMENTO E INSTALAÇÃO</t>
  </si>
  <si>
    <t>REFLETOR EM ALUMÍNIO, DE SUPORTE E ALÇA, COM LÂMPADA VAPOR DE MERCÚRIO DE 250 W, COM REATOR ALTO FATOR DE POTÊNCIA - FORNECIMENTO E INSTALAÇÃO.</t>
  </si>
  <si>
    <t>DISJUNTOR MONOPOLAR TIPO DIN, CORRENTE NOMINAL DE 10A - FORNECIMENTO E INSTALAÇÃO.</t>
  </si>
  <si>
    <t>DISJUNTOR MONOPOLAR TIPO DIN, CORRENTE NOMINAL DE 16A - FORNECIMENTO E INSTALAÇÃO.</t>
  </si>
  <si>
    <t>DISJUNTOR BIPOLAR TIPO DIN, CORRENTE NOMINAL DE 40A - FORNECIMENTO E INSTALAÇÃO</t>
  </si>
  <si>
    <t>3.16</t>
  </si>
  <si>
    <t>3.17</t>
  </si>
  <si>
    <t>3.18</t>
  </si>
  <si>
    <t>5.1</t>
  </si>
  <si>
    <t>7.3</t>
  </si>
  <si>
    <t>11.9</t>
  </si>
  <si>
    <t>11.3</t>
  </si>
  <si>
    <t>11.2</t>
  </si>
  <si>
    <t>11.4</t>
  </si>
  <si>
    <t>11.5</t>
  </si>
  <si>
    <t>11.6</t>
  </si>
  <si>
    <t>11.7</t>
  </si>
  <si>
    <t>11.8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</si>
  <si>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</si>
  <si>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</si>
  <si>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</si>
  <si>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</si>
  <si>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</si>
  <si>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</si>
  <si>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</si>
  <si>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</si>
  <si>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</si>
  <si>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</si>
  <si>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</si>
  <si>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</si>
  <si>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12.7</t>
  </si>
  <si>
    <t>12.10</t>
  </si>
  <si>
    <t>12.12</t>
  </si>
  <si>
    <t>12.14</t>
  </si>
  <si>
    <t>12.18</t>
  </si>
  <si>
    <t>12.19</t>
  </si>
  <si>
    <t>12.20</t>
  </si>
  <si>
    <t>14.7</t>
  </si>
  <si>
    <t>14.13</t>
  </si>
  <si>
    <t>14.14</t>
  </si>
  <si>
    <t>14.15</t>
  </si>
  <si>
    <t>14.16</t>
  </si>
  <si>
    <t>14.17</t>
  </si>
  <si>
    <t>14.18</t>
  </si>
  <si>
    <t>Data do orçamento: Março de 2023</t>
  </si>
  <si>
    <t>Administração de obra</t>
  </si>
  <si>
    <t>COMP.</t>
  </si>
  <si>
    <t>CONCRETO ARMADO PARA ESTRUTURA - VIGAS DOS DEGRAUS</t>
  </si>
  <si>
    <t>PORTAO DE FERRO 1/2", COM FERRAGENS (INCL. PINTURA ANTI CORROSIVA) (PORTÕES DE ACESSO)</t>
  </si>
  <si>
    <t>Contrapiso em argamassa traço 1:4, preparo mecânico com betoneira 400 l (ASSENTOS ARQUIBANCADA)</t>
  </si>
  <si>
    <t>10.2</t>
  </si>
  <si>
    <t>10.3</t>
  </si>
  <si>
    <t>10.4</t>
  </si>
  <si>
    <t>10.5</t>
  </si>
  <si>
    <t>10.6</t>
  </si>
  <si>
    <t>10.7</t>
  </si>
  <si>
    <t>10.8</t>
  </si>
  <si>
    <t>Obra: REFORMA DA QUADRA DO BAIRRO RUI PIRES DE LIMA</t>
  </si>
  <si>
    <t>Local:  Rua das Palmeiras, BAIRRO: Rui Pires de Lima - MUNICÍPIO DE NOVO PROGRESSO - PA</t>
  </si>
  <si>
    <t>DISJUNTOR MONOPOLAR TIPO DIN, CORRENTE NOMINAL DE 25A - FORNECIMENTO E INSTALAÇÃO.</t>
  </si>
  <si>
    <t xml:space="preserve">Tempo de execução: 4 meses                                                                                                                                                                                                       Valor da Obra: R$ 244.771,79       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</si>
</sst>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.##000##"/>
    <numFmt numFmtId="173" formatCode="##.##000"/>
    <numFmt numFmtId="174" formatCode="_(* #,##0.000_);_(* \(#,##0.000\);_(* &quot;-&quot;??_);_(@_)"/>
    <numFmt numFmtId="175" formatCode="_(* #,##0.0000_);_(* \(#,##0.0000\);_(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Ativado&quot;;&quot;Ativado&quot;;&quot;Desativado&quot;"/>
    <numFmt numFmtId="184" formatCode="#,##0.00&quot; &quot;;&quot; (&quot;#,##0.00&quot;)&quot;;&quot; -&quot;#&quot; &quot;;@&quot; &quot;"/>
    <numFmt numFmtId="185" formatCode="#,##0.00&quot; &quot;;&quot;-&quot;#,##0.00&quot; &quot;;&quot; -&quot;#&quot; &quot;;@&quot; &quot;"/>
    <numFmt numFmtId="186" formatCode="[$R$-416]&quot; &quot;#,##0.00;[Red]&quot;-&quot;[$R$-416]&quot; &quot;#,##0.00"/>
    <numFmt numFmtId="187" formatCode="00\-00\-00"/>
    <numFmt numFmtId="188" formatCode="&quot;R$ &quot;#,##0.00"/>
    <numFmt numFmtId="189" formatCode="#,##0.00;[Red]#,##0.00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</numFmts>
  <fonts count="75">
    <font>
      <sz val="10"/>
      <name val="Arial"/>
      <family val="0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sz val="12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mediumGray">
        <bgColor theme="0"/>
      </patternFill>
    </fill>
    <fill>
      <patternFill patternType="mediumGray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0" applyNumberFormat="0" applyBorder="0" applyProtection="0">
      <alignment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0" borderId="0" applyNumberFormat="0" applyBorder="0" applyProtection="0">
      <alignment/>
    </xf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184" fontId="43" fillId="0" borderId="0" applyBorder="0" applyProtection="0">
      <alignment/>
    </xf>
    <xf numFmtId="184" fontId="43" fillId="0" borderId="0" applyBorder="0" applyProtection="0">
      <alignment/>
    </xf>
    <xf numFmtId="0" fontId="4" fillId="0" borderId="0">
      <alignment/>
      <protection/>
    </xf>
    <xf numFmtId="0" fontId="43" fillId="0" borderId="0" applyNumberFormat="0" applyBorder="0" applyProtection="0">
      <alignment/>
    </xf>
    <xf numFmtId="0" fontId="50" fillId="0" borderId="0" applyNumberFormat="0" applyBorder="0" applyProtection="0">
      <alignment/>
    </xf>
    <xf numFmtId="185" fontId="50" fillId="0" borderId="0" applyBorder="0" applyProtection="0">
      <alignment/>
    </xf>
    <xf numFmtId="0" fontId="51" fillId="0" borderId="0" applyNumberFormat="0" applyBorder="0" applyProtection="0">
      <alignment horizontal="center"/>
    </xf>
    <xf numFmtId="0" fontId="51" fillId="0" borderId="0" applyNumberFormat="0" applyBorder="0" applyProtection="0">
      <alignment horizontal="center" textRotation="9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Border="0" applyProtection="0">
      <alignment/>
    </xf>
    <xf numFmtId="186" fontId="54" fillId="0" borderId="0" applyBorder="0" applyProtection="0">
      <alignment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43" fillId="0" borderId="0" applyBorder="0" applyProtection="0">
      <alignment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2" fontId="0" fillId="0" borderId="0" xfId="85" applyNumberFormat="1" applyFont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85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71" fontId="0" fillId="0" borderId="10" xfId="85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71" fontId="0" fillId="0" borderId="0" xfId="85" applyFont="1" applyBorder="1" applyAlignment="1">
      <alignment horizontal="right" vertical="center"/>
    </xf>
    <xf numFmtId="171" fontId="0" fillId="0" borderId="0" xfId="85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1" fontId="0" fillId="0" borderId="10" xfId="85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1" fontId="0" fillId="0" borderId="10" xfId="85" applyFont="1" applyFill="1" applyBorder="1" applyAlignment="1">
      <alignment horizontal="right" vertical="center"/>
    </xf>
    <xf numFmtId="171" fontId="0" fillId="0" borderId="12" xfId="85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71" fontId="0" fillId="0" borderId="11" xfId="85" applyFont="1" applyFill="1" applyBorder="1" applyAlignment="1">
      <alignment horizontal="right" vertical="center"/>
    </xf>
    <xf numFmtId="171" fontId="0" fillId="0" borderId="10" xfId="85" applyFont="1" applyBorder="1" applyAlignment="1">
      <alignment horizontal="right" vertical="center"/>
    </xf>
    <xf numFmtId="171" fontId="0" fillId="0" borderId="0" xfId="85" applyFont="1" applyBorder="1" applyAlignment="1">
      <alignment horizontal="right" vertical="center"/>
    </xf>
    <xf numFmtId="171" fontId="0" fillId="0" borderId="0" xfId="85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59" applyFont="1" applyFill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0" xfId="59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left" vertical="center" wrapText="1"/>
      <protection/>
    </xf>
    <xf numFmtId="0" fontId="0" fillId="0" borderId="10" xfId="59" applyFont="1" applyFill="1" applyBorder="1" applyAlignment="1">
      <alignment vertical="center" wrapText="1"/>
      <protection/>
    </xf>
    <xf numFmtId="0" fontId="0" fillId="0" borderId="10" xfId="59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/>
    </xf>
    <xf numFmtId="171" fontId="0" fillId="0" borderId="13" xfId="85" applyFont="1" applyFill="1" applyBorder="1" applyAlignment="1">
      <alignment horizontal="right" vertical="center"/>
    </xf>
    <xf numFmtId="0" fontId="1" fillId="0" borderId="12" xfId="59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/>
    </xf>
    <xf numFmtId="171" fontId="0" fillId="0" borderId="10" xfId="85" applyFont="1" applyFill="1" applyBorder="1" applyAlignment="1">
      <alignment vertical="center"/>
    </xf>
    <xf numFmtId="0" fontId="0" fillId="0" borderId="10" xfId="59" applyFont="1" applyFill="1" applyBorder="1" applyAlignment="1">
      <alignment horizontal="center" vertical="center"/>
      <protection/>
    </xf>
    <xf numFmtId="0" fontId="1" fillId="33" borderId="10" xfId="59" applyFont="1" applyFill="1" applyBorder="1" applyAlignment="1">
      <alignment horizontal="center"/>
      <protection/>
    </xf>
    <xf numFmtId="0" fontId="1" fillId="33" borderId="10" xfId="59" applyFont="1" applyFill="1" applyBorder="1" applyAlignment="1">
      <alignment vertical="center"/>
      <protection/>
    </xf>
    <xf numFmtId="171" fontId="1" fillId="33" borderId="10" xfId="85" applyFont="1" applyFill="1" applyBorder="1" applyAlignment="1">
      <alignment vertical="center"/>
    </xf>
    <xf numFmtId="49" fontId="1" fillId="34" borderId="15" xfId="59" applyNumberFormat="1" applyFont="1" applyFill="1" applyBorder="1" applyAlignment="1">
      <alignment horizontal="center" vertical="center"/>
      <protection/>
    </xf>
    <xf numFmtId="49" fontId="1" fillId="34" borderId="15" xfId="59" applyNumberFormat="1" applyFont="1" applyFill="1" applyBorder="1" applyAlignment="1">
      <alignment horizontal="left" vertical="center"/>
      <protection/>
    </xf>
    <xf numFmtId="4" fontId="1" fillId="34" borderId="15" xfId="59" applyNumberFormat="1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left" vertical="center"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center" vertical="center"/>
      <protection/>
    </xf>
    <xf numFmtId="0" fontId="0" fillId="35" borderId="0" xfId="59" applyFont="1" applyFill="1" applyBorder="1" applyAlignment="1">
      <alignment horizontal="center" vertical="center" wrapText="1"/>
      <protection/>
    </xf>
    <xf numFmtId="171" fontId="0" fillId="35" borderId="0" xfId="85" applyFont="1" applyFill="1" applyBorder="1" applyAlignment="1">
      <alignment vertical="center" wrapText="1"/>
    </xf>
    <xf numFmtId="0" fontId="1" fillId="0" borderId="10" xfId="59" applyFont="1" applyFill="1" applyBorder="1" applyAlignment="1">
      <alignment horizontal="center" vertical="center"/>
      <protection/>
    </xf>
    <xf numFmtId="171" fontId="1" fillId="0" borderId="0" xfId="85" applyFont="1" applyFill="1" applyBorder="1" applyAlignment="1">
      <alignment horizontal="center" vertical="center"/>
    </xf>
    <xf numFmtId="171" fontId="1" fillId="0" borderId="0" xfId="85" applyFont="1" applyFill="1" applyBorder="1" applyAlignment="1">
      <alignment vertical="center"/>
    </xf>
    <xf numFmtId="4" fontId="1" fillId="34" borderId="16" xfId="59" applyNumberFormat="1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vertical="center"/>
      <protection/>
    </xf>
    <xf numFmtId="0" fontId="0" fillId="0" borderId="10" xfId="59" applyFont="1" applyFill="1" applyBorder="1" applyAlignment="1">
      <alignment vertical="center"/>
      <protection/>
    </xf>
    <xf numFmtId="171" fontId="0" fillId="0" borderId="10" xfId="85" applyFont="1" applyFill="1" applyBorder="1" applyAlignment="1">
      <alignment vertical="center" wrapText="1"/>
    </xf>
    <xf numFmtId="0" fontId="0" fillId="0" borderId="12" xfId="59" applyFont="1" applyFill="1" applyBorder="1" applyAlignment="1">
      <alignment horizontal="center" vertical="center" wrapText="1"/>
      <protection/>
    </xf>
    <xf numFmtId="0" fontId="0" fillId="35" borderId="11" xfId="59" applyFont="1" applyFill="1" applyBorder="1" applyAlignment="1">
      <alignment horizontal="center" vertical="center" wrapText="1"/>
      <protection/>
    </xf>
    <xf numFmtId="0" fontId="0" fillId="35" borderId="10" xfId="59" applyFont="1" applyFill="1" applyBorder="1" applyAlignment="1">
      <alignment horizontal="center" vertical="center" wrapText="1"/>
      <protection/>
    </xf>
    <xf numFmtId="0" fontId="0" fillId="35" borderId="10" xfId="59" applyFont="1" applyFill="1" applyBorder="1" applyAlignment="1">
      <alignment vertical="center" wrapText="1"/>
      <protection/>
    </xf>
    <xf numFmtId="171" fontId="0" fillId="35" borderId="10" xfId="85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10" xfId="59" applyFont="1" applyFill="1" applyBorder="1" applyAlignment="1">
      <alignment vertical="center" wrapText="1"/>
      <protection/>
    </xf>
    <xf numFmtId="171" fontId="0" fillId="0" borderId="10" xfId="85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59" applyFont="1" applyFill="1" applyBorder="1" applyAlignment="1">
      <alignment horizontal="center"/>
      <protection/>
    </xf>
    <xf numFmtId="0" fontId="1" fillId="0" borderId="11" xfId="59" applyFont="1" applyFill="1" applyBorder="1" applyAlignment="1">
      <alignment vertical="center"/>
      <protection/>
    </xf>
    <xf numFmtId="171" fontId="1" fillId="0" borderId="11" xfId="85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0" xfId="0" applyFont="1" applyFill="1" applyBorder="1" applyAlignment="1" quotePrefix="1">
      <alignment vertical="center"/>
    </xf>
    <xf numFmtId="2" fontId="0" fillId="0" borderId="10" xfId="59" applyNumberFormat="1" applyFont="1" applyFill="1" applyBorder="1" applyAlignment="1">
      <alignment horizontal="center" vertical="center" wrapText="1"/>
      <protection/>
    </xf>
    <xf numFmtId="171" fontId="0" fillId="0" borderId="10" xfId="87" applyFont="1" applyBorder="1" applyAlignment="1">
      <alignment horizontal="right" vertical="center"/>
    </xf>
    <xf numFmtId="0" fontId="1" fillId="0" borderId="10" xfId="59" applyFont="1" applyFill="1" applyBorder="1" applyAlignment="1">
      <alignment horizontal="center" vertical="center" wrapText="1"/>
      <protection/>
    </xf>
    <xf numFmtId="0" fontId="0" fillId="35" borderId="10" xfId="59" applyFont="1" applyFill="1" applyBorder="1" applyAlignment="1">
      <alignment horizontal="center" vertical="center"/>
      <protection/>
    </xf>
    <xf numFmtId="171" fontId="0" fillId="0" borderId="10" xfId="85" applyFont="1" applyFill="1" applyBorder="1" applyAlignment="1">
      <alignment horizontal="center" vertical="center"/>
    </xf>
    <xf numFmtId="0" fontId="1" fillId="35" borderId="0" xfId="59" applyFont="1" applyFill="1" applyBorder="1" applyAlignment="1">
      <alignment vertical="center"/>
      <protection/>
    </xf>
    <xf numFmtId="171" fontId="0" fillId="0" borderId="10" xfId="92" applyFont="1" applyFill="1" applyBorder="1" applyAlignment="1">
      <alignment horizontal="right" vertical="center"/>
    </xf>
    <xf numFmtId="171" fontId="0" fillId="0" borderId="12" xfId="92" applyFont="1" applyFill="1" applyBorder="1" applyAlignment="1">
      <alignment horizontal="right" vertical="center"/>
    </xf>
    <xf numFmtId="171" fontId="0" fillId="0" borderId="11" xfId="92" applyFont="1" applyFill="1" applyBorder="1" applyAlignment="1">
      <alignment horizontal="right" vertical="center"/>
    </xf>
    <xf numFmtId="171" fontId="0" fillId="0" borderId="10" xfId="92" applyFont="1" applyFill="1" applyBorder="1" applyAlignment="1">
      <alignment horizontal="right" vertical="center"/>
    </xf>
    <xf numFmtId="171" fontId="0" fillId="0" borderId="13" xfId="85" applyFont="1" applyFill="1" applyBorder="1" applyAlignment="1">
      <alignment vertical="center"/>
    </xf>
    <xf numFmtId="171" fontId="1" fillId="34" borderId="16" xfId="85" applyFont="1" applyFill="1" applyBorder="1" applyAlignment="1">
      <alignment horizontal="center" vertical="center"/>
    </xf>
    <xf numFmtId="171" fontId="1" fillId="34" borderId="15" xfId="85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171" fontId="7" fillId="0" borderId="25" xfId="85" applyFont="1" applyBorder="1" applyAlignment="1">
      <alignment/>
    </xf>
    <xf numFmtId="2" fontId="7" fillId="0" borderId="25" xfId="0" applyNumberFormat="1" applyFont="1" applyBorder="1" applyAlignment="1">
      <alignment/>
    </xf>
    <xf numFmtId="9" fontId="7" fillId="36" borderId="25" xfId="66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/>
    </xf>
    <xf numFmtId="171" fontId="7" fillId="0" borderId="10" xfId="85" applyFont="1" applyBorder="1" applyAlignment="1">
      <alignment/>
    </xf>
    <xf numFmtId="2" fontId="7" fillId="0" borderId="10" xfId="0" applyNumberFormat="1" applyFont="1" applyBorder="1" applyAlignment="1">
      <alignment/>
    </xf>
    <xf numFmtId="9" fontId="7" fillId="36" borderId="10" xfId="66" applyFont="1" applyFill="1" applyBorder="1" applyAlignment="1">
      <alignment/>
    </xf>
    <xf numFmtId="9" fontId="7" fillId="0" borderId="10" xfId="66" applyFont="1" applyBorder="1" applyAlignment="1">
      <alignment/>
    </xf>
    <xf numFmtId="9" fontId="7" fillId="0" borderId="10" xfId="66" applyFont="1" applyFill="1" applyBorder="1" applyAlignment="1">
      <alignment/>
    </xf>
    <xf numFmtId="0" fontId="7" fillId="0" borderId="27" xfId="0" applyFont="1" applyBorder="1" applyAlignment="1">
      <alignment/>
    </xf>
    <xf numFmtId="171" fontId="7" fillId="0" borderId="27" xfId="85" applyFont="1" applyBorder="1" applyAlignment="1">
      <alignment/>
    </xf>
    <xf numFmtId="9" fontId="7" fillId="0" borderId="27" xfId="66" applyFont="1" applyBorder="1" applyAlignment="1">
      <alignment/>
    </xf>
    <xf numFmtId="9" fontId="7" fillId="0" borderId="27" xfId="66" applyFont="1" applyFill="1" applyBorder="1" applyAlignment="1">
      <alignment/>
    </xf>
    <xf numFmtId="171" fontId="6" fillId="0" borderId="22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7" xfId="0" applyFont="1" applyBorder="1" applyAlignment="1">
      <alignment/>
    </xf>
    <xf numFmtId="171" fontId="7" fillId="37" borderId="29" xfId="85" applyFont="1" applyFill="1" applyBorder="1" applyAlignment="1">
      <alignment horizontal="centerContinuous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71" fontId="7" fillId="0" borderId="23" xfId="85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171" fontId="7" fillId="0" borderId="34" xfId="85" applyFont="1" applyBorder="1" applyAlignment="1">
      <alignment/>
    </xf>
    <xf numFmtId="171" fontId="7" fillId="0" borderId="35" xfId="85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171" fontId="7" fillId="0" borderId="21" xfId="85" applyFont="1" applyBorder="1" applyAlignment="1">
      <alignment/>
    </xf>
    <xf numFmtId="0" fontId="7" fillId="0" borderId="36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0" fillId="35" borderId="10" xfId="59" applyFont="1" applyFill="1" applyBorder="1" applyAlignment="1">
      <alignment horizontal="left" vertical="center" wrapText="1"/>
      <protection/>
    </xf>
    <xf numFmtId="171" fontId="0" fillId="0" borderId="10" xfId="85" applyFont="1" applyFill="1" applyBorder="1" applyAlignment="1">
      <alignment horizontal="right" vertical="center"/>
    </xf>
    <xf numFmtId="171" fontId="0" fillId="0" borderId="10" xfId="85" applyFont="1" applyBorder="1" applyAlignment="1">
      <alignment horizontal="right" vertical="center"/>
    </xf>
    <xf numFmtId="171" fontId="7" fillId="37" borderId="15" xfId="85" applyFont="1" applyFill="1" applyBorder="1" applyAlignment="1">
      <alignment horizontal="centerContinuous"/>
    </xf>
    <xf numFmtId="0" fontId="1" fillId="35" borderId="0" xfId="59" applyFont="1" applyFill="1" applyBorder="1" applyAlignment="1">
      <alignment/>
      <protection/>
    </xf>
    <xf numFmtId="0" fontId="1" fillId="35" borderId="17" xfId="59" applyFont="1" applyFill="1" applyBorder="1" applyAlignment="1">
      <alignment vertical="center"/>
      <protection/>
    </xf>
    <xf numFmtId="171" fontId="0" fillId="0" borderId="10" xfId="85" applyFont="1" applyFill="1" applyBorder="1" applyAlignment="1">
      <alignment horizontal="right" vertical="center" wrapText="1"/>
    </xf>
    <xf numFmtId="171" fontId="0" fillId="0" borderId="10" xfId="85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10" fillId="0" borderId="0" xfId="60" applyFont="1" applyAlignment="1">
      <alignment vertical="center"/>
      <protection/>
    </xf>
    <xf numFmtId="0" fontId="11" fillId="0" borderId="26" xfId="60" applyFont="1" applyBorder="1" applyAlignment="1">
      <alignment horizontal="center" vertical="center"/>
      <protection/>
    </xf>
    <xf numFmtId="0" fontId="11" fillId="0" borderId="14" xfId="60" applyFont="1" applyBorder="1" applyAlignment="1">
      <alignment vertical="center"/>
      <protection/>
    </xf>
    <xf numFmtId="0" fontId="11" fillId="0" borderId="37" xfId="60" applyFont="1" applyBorder="1" applyAlignment="1">
      <alignment vertical="center"/>
      <protection/>
    </xf>
    <xf numFmtId="0" fontId="11" fillId="0" borderId="38" xfId="60" applyFont="1" applyBorder="1" applyAlignment="1">
      <alignment vertical="center"/>
      <protection/>
    </xf>
    <xf numFmtId="0" fontId="10" fillId="0" borderId="26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vertical="center"/>
      <protection/>
    </xf>
    <xf numFmtId="0" fontId="10" fillId="0" borderId="37" xfId="60" applyFont="1" applyBorder="1" applyAlignment="1">
      <alignment vertical="center"/>
      <protection/>
    </xf>
    <xf numFmtId="0" fontId="10" fillId="0" borderId="38" xfId="60" applyFont="1" applyBorder="1" applyAlignment="1">
      <alignment vertical="center"/>
      <protection/>
    </xf>
    <xf numFmtId="0" fontId="67" fillId="38" borderId="39" xfId="60" applyFont="1" applyFill="1" applyBorder="1" applyAlignment="1">
      <alignment horizontal="left" vertical="center"/>
      <protection/>
    </xf>
    <xf numFmtId="0" fontId="67" fillId="38" borderId="40" xfId="60" applyFont="1" applyFill="1" applyBorder="1" applyAlignment="1">
      <alignment horizontal="left" vertical="center"/>
      <protection/>
    </xf>
    <xf numFmtId="0" fontId="68" fillId="0" borderId="0" xfId="0" applyFont="1" applyBorder="1" applyAlignment="1">
      <alignment horizontal="center" vertical="center" wrapText="1"/>
    </xf>
    <xf numFmtId="0" fontId="1" fillId="35" borderId="28" xfId="59" applyFont="1" applyFill="1" applyBorder="1" applyAlignment="1">
      <alignment vertical="center"/>
      <protection/>
    </xf>
    <xf numFmtId="0" fontId="0" fillId="35" borderId="35" xfId="59" applyFont="1" applyFill="1" applyBorder="1" applyAlignment="1">
      <alignment vertical="center" wrapText="1"/>
      <protection/>
    </xf>
    <xf numFmtId="0" fontId="1" fillId="35" borderId="36" xfId="59" applyFont="1" applyFill="1" applyBorder="1" applyAlignment="1">
      <alignment/>
      <protection/>
    </xf>
    <xf numFmtId="0" fontId="1" fillId="35" borderId="36" xfId="59" applyFont="1" applyFill="1" applyBorder="1" applyAlignment="1">
      <alignment vertical="center"/>
      <protection/>
    </xf>
    <xf numFmtId="0" fontId="0" fillId="35" borderId="20" xfId="59" applyFont="1" applyFill="1" applyBorder="1" applyAlignment="1">
      <alignment horizontal="center"/>
      <protection/>
    </xf>
    <xf numFmtId="0" fontId="0" fillId="35" borderId="20" xfId="59" applyFont="1" applyFill="1" applyBorder="1" applyAlignment="1">
      <alignment horizontal="left" vertical="center"/>
      <protection/>
    </xf>
    <xf numFmtId="0" fontId="0" fillId="35" borderId="20" xfId="59" applyFont="1" applyFill="1" applyBorder="1" applyAlignment="1">
      <alignment horizontal="center" vertical="center"/>
      <protection/>
    </xf>
    <xf numFmtId="171" fontId="0" fillId="35" borderId="20" xfId="85" applyFont="1" applyFill="1" applyBorder="1" applyAlignment="1">
      <alignment horizontal="center" vertical="center"/>
    </xf>
    <xf numFmtId="171" fontId="0" fillId="35" borderId="20" xfId="85" applyFont="1" applyFill="1" applyBorder="1" applyAlignment="1">
      <alignment vertical="center"/>
    </xf>
    <xf numFmtId="0" fontId="0" fillId="35" borderId="21" xfId="59" applyFont="1" applyFill="1" applyBorder="1" applyAlignment="1">
      <alignment vertical="center"/>
      <protection/>
    </xf>
    <xf numFmtId="0" fontId="0" fillId="0" borderId="14" xfId="59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171" fontId="0" fillId="35" borderId="0" xfId="85" applyFont="1" applyFill="1" applyBorder="1" applyAlignment="1">
      <alignment horizontal="center" vertical="center" wrapText="1"/>
    </xf>
    <xf numFmtId="0" fontId="0" fillId="35" borderId="19" xfId="59" applyFont="1" applyFill="1" applyBorder="1" applyAlignment="1">
      <alignment horizontal="center"/>
      <protection/>
    </xf>
    <xf numFmtId="0" fontId="1" fillId="0" borderId="36" xfId="59" applyFont="1" applyFill="1" applyBorder="1" applyAlignment="1">
      <alignment horizontal="center"/>
      <protection/>
    </xf>
    <xf numFmtId="171" fontId="1" fillId="0" borderId="35" xfId="85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1" fontId="0" fillId="0" borderId="0" xfId="85" applyFont="1" applyBorder="1" applyAlignment="1">
      <alignment horizontal="center" vertical="center"/>
    </xf>
    <xf numFmtId="171" fontId="0" fillId="0" borderId="0" xfId="85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" fillId="33" borderId="26" xfId="59" applyFont="1" applyFill="1" applyBorder="1" applyAlignment="1">
      <alignment horizontal="center" vertical="center"/>
      <protection/>
    </xf>
    <xf numFmtId="4" fontId="1" fillId="33" borderId="41" xfId="59" applyNumberFormat="1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4" fontId="0" fillId="0" borderId="41" xfId="85" applyNumberFormat="1" applyFont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4" fontId="0" fillId="0" borderId="35" xfId="85" applyNumberFormat="1" applyFont="1" applyBorder="1" applyAlignment="1">
      <alignment horizontal="right" vertical="center"/>
    </xf>
    <xf numFmtId="0" fontId="1" fillId="0" borderId="26" xfId="59" applyFont="1" applyFill="1" applyBorder="1" applyAlignment="1">
      <alignment horizontal="center" vertical="center"/>
      <protection/>
    </xf>
    <xf numFmtId="4" fontId="1" fillId="0" borderId="41" xfId="59" applyNumberFormat="1" applyFont="1" applyFill="1" applyBorder="1" applyAlignment="1">
      <alignment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 wrapText="1"/>
      <protection/>
    </xf>
    <xf numFmtId="4" fontId="0" fillId="0" borderId="41" xfId="85" applyNumberFormat="1" applyFont="1" applyBorder="1" applyAlignment="1">
      <alignment horizontal="right" vertical="center" wrapText="1"/>
    </xf>
    <xf numFmtId="0" fontId="0" fillId="0" borderId="39" xfId="0" applyFont="1" applyBorder="1" applyAlignment="1">
      <alignment horizontal="center" vertical="center" wrapText="1"/>
    </xf>
    <xf numFmtId="2" fontId="0" fillId="0" borderId="41" xfId="85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right" vertical="center" wrapText="1"/>
    </xf>
    <xf numFmtId="4" fontId="1" fillId="0" borderId="35" xfId="0" applyNumberFormat="1" applyFont="1" applyFill="1" applyBorder="1" applyAlignment="1">
      <alignment vertical="center" wrapText="1"/>
    </xf>
    <xf numFmtId="0" fontId="0" fillId="35" borderId="26" xfId="59" applyFont="1" applyFill="1" applyBorder="1" applyAlignment="1">
      <alignment horizontal="center" vertical="center"/>
      <protection/>
    </xf>
    <xf numFmtId="4" fontId="1" fillId="0" borderId="41" xfId="59" applyNumberFormat="1" applyFont="1" applyFill="1" applyBorder="1" applyAlignment="1">
      <alignment vertical="center" wrapText="1"/>
      <protection/>
    </xf>
    <xf numFmtId="0" fontId="1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1" fillId="33" borderId="39" xfId="59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 wrapText="1"/>
    </xf>
    <xf numFmtId="2" fontId="1" fillId="0" borderId="35" xfId="85" applyNumberFormat="1" applyFont="1" applyBorder="1" applyAlignment="1">
      <alignment horizontal="right" vertical="center"/>
    </xf>
    <xf numFmtId="171" fontId="1" fillId="0" borderId="42" xfId="92" applyFont="1" applyBorder="1" applyAlignment="1">
      <alignment horizontal="right" vertical="center"/>
    </xf>
    <xf numFmtId="0" fontId="1" fillId="0" borderId="43" xfId="59" applyFont="1" applyFill="1" applyBorder="1" applyAlignment="1">
      <alignment horizontal="center"/>
      <protection/>
    </xf>
    <xf numFmtId="0" fontId="1" fillId="0" borderId="44" xfId="59" applyFont="1" applyFill="1" applyBorder="1" applyAlignment="1">
      <alignment horizontal="center"/>
      <protection/>
    </xf>
    <xf numFmtId="0" fontId="1" fillId="0" borderId="44" xfId="59" applyFont="1" applyFill="1" applyBorder="1" applyAlignment="1">
      <alignment horizontal="left" vertical="center"/>
      <protection/>
    </xf>
    <xf numFmtId="0" fontId="1" fillId="0" borderId="44" xfId="59" applyFont="1" applyFill="1" applyBorder="1" applyAlignment="1">
      <alignment horizontal="center" vertical="center"/>
      <protection/>
    </xf>
    <xf numFmtId="171" fontId="1" fillId="0" borderId="44" xfId="85" applyFont="1" applyFill="1" applyBorder="1" applyAlignment="1">
      <alignment horizontal="center" vertical="center"/>
    </xf>
    <xf numFmtId="171" fontId="1" fillId="0" borderId="44" xfId="85" applyFont="1" applyFill="1" applyBorder="1" applyAlignment="1">
      <alignment vertical="center"/>
    </xf>
    <xf numFmtId="171" fontId="1" fillId="0" borderId="45" xfId="85" applyFont="1" applyFill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0" fontId="67" fillId="38" borderId="46" xfId="60" applyFont="1" applyFill="1" applyBorder="1" applyAlignment="1">
      <alignment horizontal="center" vertical="center"/>
      <protection/>
    </xf>
    <xf numFmtId="0" fontId="67" fillId="38" borderId="47" xfId="60" applyFont="1" applyFill="1" applyBorder="1" applyAlignment="1">
      <alignment horizontal="center" vertical="center"/>
      <protection/>
    </xf>
    <xf numFmtId="0" fontId="6" fillId="0" borderId="34" xfId="0" applyFont="1" applyBorder="1" applyAlignment="1">
      <alignment horizontal="center"/>
    </xf>
    <xf numFmtId="171" fontId="7" fillId="0" borderId="19" xfId="85" applyFont="1" applyBorder="1" applyAlignment="1">
      <alignment/>
    </xf>
    <xf numFmtId="171" fontId="7" fillId="0" borderId="20" xfId="85" applyFont="1" applyBorder="1" applyAlignment="1">
      <alignment/>
    </xf>
    <xf numFmtId="2" fontId="7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7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8" xfId="0" applyFont="1" applyBorder="1" applyAlignment="1">
      <alignment/>
    </xf>
    <xf numFmtId="171" fontId="69" fillId="0" borderId="0" xfId="86" applyFont="1" applyFill="1" applyBorder="1" applyAlignment="1">
      <alignment vertical="center" wrapText="1"/>
    </xf>
    <xf numFmtId="171" fontId="64" fillId="0" borderId="0" xfId="86" applyFont="1" applyFill="1" applyBorder="1" applyAlignment="1">
      <alignment vertical="center"/>
    </xf>
    <xf numFmtId="171" fontId="70" fillId="0" borderId="0" xfId="86" applyFont="1" applyFill="1" applyBorder="1" applyAlignment="1">
      <alignment vertical="center"/>
    </xf>
    <xf numFmtId="10" fontId="11" fillId="0" borderId="41" xfId="67" applyNumberFormat="1" applyFont="1" applyBorder="1" applyAlignment="1">
      <alignment horizontal="center" vertical="center"/>
    </xf>
    <xf numFmtId="10" fontId="10" fillId="0" borderId="41" xfId="67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35" xfId="59" applyFont="1" applyFill="1" applyBorder="1" applyAlignment="1">
      <alignment horizontal="center" vertical="center" wrapText="1"/>
      <protection/>
    </xf>
    <xf numFmtId="0" fontId="0" fillId="35" borderId="21" xfId="59" applyFont="1" applyFill="1" applyBorder="1" applyAlignment="1">
      <alignment horizontal="center" vertical="center"/>
      <protection/>
    </xf>
    <xf numFmtId="0" fontId="12" fillId="39" borderId="10" xfId="64" applyFont="1" applyFill="1" applyBorder="1" applyAlignment="1">
      <alignment horizontal="center" vertical="center" wrapText="1"/>
      <protection/>
    </xf>
    <xf numFmtId="0" fontId="12" fillId="39" borderId="10" xfId="64" applyFont="1" applyFill="1" applyBorder="1" applyAlignment="1">
      <alignment horizontal="left" vertical="center" wrapText="1"/>
      <protection/>
    </xf>
    <xf numFmtId="0" fontId="12" fillId="39" borderId="24" xfId="64" applyFont="1" applyFill="1" applyBorder="1" applyAlignment="1">
      <alignment horizontal="center" vertical="center" wrapText="1"/>
      <protection/>
    </xf>
    <xf numFmtId="0" fontId="12" fillId="39" borderId="25" xfId="64" applyFont="1" applyFill="1" applyBorder="1" applyAlignment="1">
      <alignment horizontal="center" vertical="center" wrapText="1"/>
      <protection/>
    </xf>
    <xf numFmtId="0" fontId="12" fillId="39" borderId="25" xfId="64" applyFont="1" applyFill="1" applyBorder="1" applyAlignment="1">
      <alignment horizontal="left" vertical="center" wrapText="1"/>
      <protection/>
    </xf>
    <xf numFmtId="4" fontId="12" fillId="39" borderId="48" xfId="64" applyNumberFormat="1" applyFont="1" applyFill="1" applyBorder="1" applyAlignment="1">
      <alignment horizontal="center" vertical="center" wrapText="1"/>
      <protection/>
    </xf>
    <xf numFmtId="0" fontId="12" fillId="39" borderId="26" xfId="64" applyFont="1" applyFill="1" applyBorder="1" applyAlignment="1">
      <alignment horizontal="center" vertical="center" wrapText="1"/>
      <protection/>
    </xf>
    <xf numFmtId="4" fontId="12" fillId="39" borderId="41" xfId="64" applyNumberFormat="1" applyFont="1" applyFill="1" applyBorder="1" applyAlignment="1">
      <alignment horizontal="center" vertical="center" wrapText="1"/>
      <protection/>
    </xf>
    <xf numFmtId="192" fontId="12" fillId="39" borderId="41" xfId="64" applyNumberFormat="1" applyFont="1" applyFill="1" applyBorder="1" applyAlignment="1">
      <alignment horizontal="center" vertical="center" wrapText="1"/>
      <protection/>
    </xf>
    <xf numFmtId="193" fontId="12" fillId="39" borderId="41" xfId="64" applyNumberFormat="1" applyFont="1" applyFill="1" applyBorder="1" applyAlignment="1">
      <alignment horizontal="center" vertical="center" wrapText="1"/>
      <protection/>
    </xf>
    <xf numFmtId="195" fontId="12" fillId="39" borderId="41" xfId="64" applyNumberFormat="1" applyFont="1" applyFill="1" applyBorder="1" applyAlignment="1">
      <alignment horizontal="center" vertical="center" wrapText="1"/>
      <protection/>
    </xf>
    <xf numFmtId="191" fontId="12" fillId="39" borderId="41" xfId="64" applyNumberFormat="1" applyFont="1" applyFill="1" applyBorder="1" applyAlignment="1">
      <alignment horizontal="center" vertical="center" wrapText="1"/>
      <protection/>
    </xf>
    <xf numFmtId="0" fontId="12" fillId="39" borderId="49" xfId="64" applyFont="1" applyFill="1" applyBorder="1" applyAlignment="1">
      <alignment horizontal="center" vertical="center" wrapText="1"/>
      <protection/>
    </xf>
    <xf numFmtId="0" fontId="12" fillId="39" borderId="27" xfId="64" applyFont="1" applyFill="1" applyBorder="1" applyAlignment="1">
      <alignment horizontal="center" vertical="center" wrapText="1"/>
      <protection/>
    </xf>
    <xf numFmtId="0" fontId="12" fillId="39" borderId="27" xfId="64" applyFont="1" applyFill="1" applyBorder="1" applyAlignment="1">
      <alignment horizontal="left" vertical="center" wrapText="1"/>
      <protection/>
    </xf>
    <xf numFmtId="0" fontId="12" fillId="39" borderId="50" xfId="64" applyFont="1" applyFill="1" applyBorder="1" applyAlignment="1">
      <alignment horizontal="center" vertical="center" wrapText="1"/>
      <protection/>
    </xf>
    <xf numFmtId="4" fontId="12" fillId="39" borderId="51" xfId="64" applyNumberFormat="1" applyFont="1" applyFill="1" applyBorder="1" applyAlignment="1">
      <alignment horizontal="center" vertical="center" wrapText="1"/>
      <protection/>
    </xf>
    <xf numFmtId="0" fontId="14" fillId="40" borderId="52" xfId="64" applyFont="1" applyFill="1" applyBorder="1" applyAlignment="1">
      <alignment horizontal="center" vertical="center" wrapText="1"/>
      <protection/>
    </xf>
    <xf numFmtId="0" fontId="14" fillId="40" borderId="53" xfId="64" applyFont="1" applyFill="1" applyBorder="1" applyAlignment="1">
      <alignment horizontal="center" vertical="center" wrapText="1"/>
      <protection/>
    </xf>
    <xf numFmtId="2" fontId="14" fillId="40" borderId="53" xfId="64" applyNumberFormat="1" applyFont="1" applyFill="1" applyBorder="1" applyAlignment="1">
      <alignment horizontal="center" vertical="center" wrapText="1"/>
      <protection/>
    </xf>
    <xf numFmtId="4" fontId="14" fillId="40" borderId="54" xfId="64" applyNumberFormat="1" applyFont="1" applyFill="1" applyBorder="1" applyAlignment="1">
      <alignment horizontal="center" vertical="center" wrapText="1"/>
      <protection/>
    </xf>
    <xf numFmtId="4" fontId="12" fillId="39" borderId="21" xfId="64" applyNumberFormat="1" applyFont="1" applyFill="1" applyBorder="1" applyAlignment="1">
      <alignment horizontal="center" vertical="center" wrapText="1"/>
      <protection/>
    </xf>
    <xf numFmtId="0" fontId="71" fillId="37" borderId="55" xfId="61" applyFont="1" applyFill="1" applyBorder="1" applyAlignment="1">
      <alignment horizontal="center" vertical="center"/>
      <protection/>
    </xf>
    <xf numFmtId="0" fontId="13" fillId="37" borderId="15" xfId="61" applyFont="1" applyFill="1" applyBorder="1" applyAlignment="1">
      <alignment horizontal="center" vertical="center" wrapText="1"/>
      <protection/>
    </xf>
    <xf numFmtId="0" fontId="15" fillId="37" borderId="15" xfId="61" applyFont="1" applyFill="1" applyBorder="1" applyAlignment="1">
      <alignment horizontal="center" vertical="center"/>
      <protection/>
    </xf>
    <xf numFmtId="0" fontId="13" fillId="37" borderId="56" xfId="61" applyFont="1" applyFill="1" applyBorder="1" applyAlignment="1">
      <alignment horizontal="center" vertical="center" wrapText="1"/>
      <protection/>
    </xf>
    <xf numFmtId="0" fontId="13" fillId="37" borderId="45" xfId="61" applyFont="1" applyFill="1" applyBorder="1" applyAlignment="1">
      <alignment horizontal="center" vertical="center" wrapText="1"/>
      <protection/>
    </xf>
    <xf numFmtId="0" fontId="72" fillId="37" borderId="24" xfId="61" applyFont="1" applyFill="1" applyBorder="1">
      <alignment/>
      <protection/>
    </xf>
    <xf numFmtId="0" fontId="13" fillId="37" borderId="25" xfId="61" applyFont="1" applyFill="1" applyBorder="1" applyAlignment="1">
      <alignment horizontal="center" vertical="center" wrapText="1"/>
      <protection/>
    </xf>
    <xf numFmtId="191" fontId="12" fillId="37" borderId="25" xfId="61" applyNumberFormat="1" applyFont="1" applyFill="1" applyBorder="1" applyAlignment="1">
      <alignment horizontal="center" vertical="center" wrapText="1"/>
      <protection/>
    </xf>
    <xf numFmtId="0" fontId="12" fillId="37" borderId="25" xfId="61" applyNumberFormat="1" applyFont="1" applyFill="1" applyBorder="1" applyAlignment="1">
      <alignment horizontal="center" vertical="center" wrapText="1"/>
      <protection/>
    </xf>
    <xf numFmtId="4" fontId="12" fillId="37" borderId="25" xfId="61" applyNumberFormat="1" applyFont="1" applyFill="1" applyBorder="1" applyAlignment="1">
      <alignment horizontal="center" vertical="center" wrapText="1"/>
      <protection/>
    </xf>
    <xf numFmtId="4" fontId="12" fillId="37" borderId="48" xfId="61" applyNumberFormat="1" applyFont="1" applyFill="1" applyBorder="1" applyAlignment="1">
      <alignment horizontal="center" vertical="center" wrapText="1"/>
      <protection/>
    </xf>
    <xf numFmtId="0" fontId="72" fillId="37" borderId="26" xfId="61" applyFont="1" applyFill="1" applyBorder="1" applyAlignment="1">
      <alignment horizontal="center" vertical="center"/>
      <protection/>
    </xf>
    <xf numFmtId="0" fontId="12" fillId="37" borderId="10" xfId="61" applyFont="1" applyFill="1" applyBorder="1" applyAlignment="1">
      <alignment horizontal="center" vertical="center" wrapText="1"/>
      <protection/>
    </xf>
    <xf numFmtId="191" fontId="12" fillId="37" borderId="10" xfId="61" applyNumberFormat="1" applyFont="1" applyFill="1" applyBorder="1" applyAlignment="1">
      <alignment horizontal="center" vertical="center" wrapText="1"/>
      <protection/>
    </xf>
    <xf numFmtId="0" fontId="12" fillId="37" borderId="10" xfId="61" applyNumberFormat="1" applyFont="1" applyFill="1" applyBorder="1" applyAlignment="1">
      <alignment horizontal="center" vertical="center" wrapText="1"/>
      <protection/>
    </xf>
    <xf numFmtId="4" fontId="12" fillId="37" borderId="10" xfId="61" applyNumberFormat="1" applyFont="1" applyFill="1" applyBorder="1" applyAlignment="1">
      <alignment horizontal="center" vertical="center" wrapText="1"/>
      <protection/>
    </xf>
    <xf numFmtId="4" fontId="12" fillId="37" borderId="41" xfId="61" applyNumberFormat="1" applyFont="1" applyFill="1" applyBorder="1" applyAlignment="1">
      <alignment horizontal="center" vertical="center" wrapText="1"/>
      <protection/>
    </xf>
    <xf numFmtId="0" fontId="72" fillId="37" borderId="26" xfId="61" applyFont="1" applyFill="1" applyBorder="1">
      <alignment/>
      <protection/>
    </xf>
    <xf numFmtId="0" fontId="72" fillId="37" borderId="49" xfId="61" applyFont="1" applyFill="1" applyBorder="1">
      <alignment/>
      <protection/>
    </xf>
    <xf numFmtId="4" fontId="12" fillId="37" borderId="42" xfId="61" applyNumberFormat="1" applyFont="1" applyFill="1" applyBorder="1" applyAlignment="1">
      <alignment horizontal="center" vertical="center" wrapText="1"/>
      <protection/>
    </xf>
    <xf numFmtId="4" fontId="0" fillId="0" borderId="41" xfId="8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1" fontId="0" fillId="0" borderId="10" xfId="85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0" fontId="0" fillId="0" borderId="10" xfId="59" applyBorder="1" applyAlignment="1">
      <alignment horizontal="center" vertical="center" wrapText="1"/>
      <protection/>
    </xf>
    <xf numFmtId="0" fontId="0" fillId="0" borderId="10" xfId="59" applyBorder="1" applyAlignment="1">
      <alignment horizontal="left" vertical="center" wrapText="1"/>
      <protection/>
    </xf>
    <xf numFmtId="2" fontId="0" fillId="0" borderId="12" xfId="0" applyNumberFormat="1" applyFont="1" applyFill="1" applyBorder="1" applyAlignment="1">
      <alignment horizontal="right" vertical="center"/>
    </xf>
    <xf numFmtId="171" fontId="0" fillId="0" borderId="11" xfId="85" applyFont="1" applyFill="1" applyBorder="1" applyAlignment="1">
      <alignment vertical="center"/>
    </xf>
    <xf numFmtId="171" fontId="0" fillId="0" borderId="11" xfId="85" applyFont="1" applyFill="1" applyBorder="1" applyAlignment="1">
      <alignment horizontal="right" vertical="center"/>
    </xf>
    <xf numFmtId="0" fontId="0" fillId="35" borderId="39" xfId="59" applyFont="1" applyFill="1" applyBorder="1" applyAlignment="1">
      <alignment horizontal="center" vertical="center"/>
      <protection/>
    </xf>
    <xf numFmtId="0" fontId="0" fillId="35" borderId="10" xfId="59" applyFont="1" applyFill="1" applyBorder="1" applyAlignment="1">
      <alignment horizontal="center"/>
      <protection/>
    </xf>
    <xf numFmtId="0" fontId="0" fillId="35" borderId="10" xfId="59" applyFont="1" applyFill="1" applyBorder="1" applyAlignment="1">
      <alignment vertical="center"/>
      <protection/>
    </xf>
    <xf numFmtId="0" fontId="0" fillId="35" borderId="12" xfId="59" applyFont="1" applyFill="1" applyBorder="1" applyAlignment="1">
      <alignment horizontal="center" vertical="center"/>
      <protection/>
    </xf>
    <xf numFmtId="0" fontId="0" fillId="0" borderId="12" xfId="59" applyFont="1" applyFill="1" applyBorder="1" applyAlignment="1">
      <alignment horizontal="left" vertical="center" wrapText="1"/>
      <protection/>
    </xf>
    <xf numFmtId="43" fontId="0" fillId="0" borderId="0" xfId="0" applyNumberFormat="1" applyFont="1" applyAlignment="1">
      <alignment vertical="center"/>
    </xf>
    <xf numFmtId="9" fontId="7" fillId="35" borderId="10" xfId="66" applyFont="1" applyFill="1" applyBorder="1" applyAlignment="1">
      <alignment/>
    </xf>
    <xf numFmtId="0" fontId="7" fillId="0" borderId="49" xfId="0" applyFont="1" applyBorder="1" applyAlignment="1">
      <alignment horizontal="center"/>
    </xf>
    <xf numFmtId="9" fontId="7" fillId="36" borderId="27" xfId="66" applyFont="1" applyFill="1" applyBorder="1" applyAlignment="1">
      <alignment/>
    </xf>
    <xf numFmtId="0" fontId="9" fillId="0" borderId="28" xfId="59" applyFont="1" applyFill="1" applyBorder="1" applyAlignment="1">
      <alignment horizontal="center" vertical="center" wrapText="1"/>
      <protection/>
    </xf>
    <xf numFmtId="0" fontId="9" fillId="0" borderId="17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36" xfId="59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center" vertical="center" wrapText="1"/>
      <protection/>
    </xf>
    <xf numFmtId="0" fontId="9" fillId="0" borderId="35" xfId="59" applyFont="1" applyFill="1" applyBorder="1" applyAlignment="1">
      <alignment horizontal="center" vertical="center" wrapText="1"/>
      <protection/>
    </xf>
    <xf numFmtId="0" fontId="9" fillId="0" borderId="19" xfId="59" applyFont="1" applyFill="1" applyBorder="1" applyAlignment="1">
      <alignment horizontal="center" vertical="center" wrapText="1"/>
      <protection/>
    </xf>
    <xf numFmtId="0" fontId="9" fillId="0" borderId="20" xfId="59" applyFont="1" applyFill="1" applyBorder="1" applyAlignment="1">
      <alignment horizontal="center" vertical="center" wrapText="1"/>
      <protection/>
    </xf>
    <xf numFmtId="0" fontId="9" fillId="0" borderId="21" xfId="59" applyFont="1" applyFill="1" applyBorder="1" applyAlignment="1">
      <alignment horizontal="center" vertical="center" wrapText="1"/>
      <protection/>
    </xf>
    <xf numFmtId="171" fontId="1" fillId="41" borderId="0" xfId="85" applyFont="1" applyFill="1" applyBorder="1" applyAlignment="1">
      <alignment horizontal="center" vertical="center" wrapText="1"/>
    </xf>
    <xf numFmtId="171" fontId="0" fillId="35" borderId="0" xfId="85" applyFont="1" applyFill="1" applyBorder="1" applyAlignment="1">
      <alignment horizontal="center" vertical="center" wrapText="1"/>
    </xf>
    <xf numFmtId="171" fontId="0" fillId="35" borderId="35" xfId="85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49" fontId="1" fillId="0" borderId="49" xfId="0" applyNumberFormat="1" applyFont="1" applyFill="1" applyBorder="1" applyAlignment="1">
      <alignment horizontal="right" vertical="center"/>
    </xf>
    <xf numFmtId="49" fontId="1" fillId="0" borderId="27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1" fillId="0" borderId="57" xfId="0" applyFont="1" applyFill="1" applyBorder="1" applyAlignment="1">
      <alignment horizontal="right" vertical="center" wrapText="1"/>
    </xf>
    <xf numFmtId="0" fontId="1" fillId="0" borderId="37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171" fontId="69" fillId="35" borderId="28" xfId="86" applyFont="1" applyFill="1" applyBorder="1" applyAlignment="1">
      <alignment horizontal="center" vertical="center" wrapText="1"/>
    </xf>
    <xf numFmtId="171" fontId="69" fillId="35" borderId="17" xfId="86" applyFont="1" applyFill="1" applyBorder="1" applyAlignment="1">
      <alignment horizontal="center" vertical="center" wrapText="1"/>
    </xf>
    <xf numFmtId="171" fontId="69" fillId="35" borderId="18" xfId="86" applyFont="1" applyFill="1" applyBorder="1" applyAlignment="1">
      <alignment horizontal="center" vertical="center" wrapText="1"/>
    </xf>
    <xf numFmtId="171" fontId="69" fillId="35" borderId="19" xfId="86" applyFont="1" applyFill="1" applyBorder="1" applyAlignment="1">
      <alignment horizontal="center" vertical="center" wrapText="1"/>
    </xf>
    <xf numFmtId="171" fontId="69" fillId="35" borderId="20" xfId="86" applyFont="1" applyFill="1" applyBorder="1" applyAlignment="1">
      <alignment horizontal="center" vertical="center" wrapText="1"/>
    </xf>
    <xf numFmtId="171" fontId="69" fillId="35" borderId="21" xfId="86" applyFont="1" applyFill="1" applyBorder="1" applyAlignment="1">
      <alignment horizontal="center" vertical="center" wrapText="1"/>
    </xf>
    <xf numFmtId="0" fontId="73" fillId="35" borderId="28" xfId="0" applyFont="1" applyFill="1" applyBorder="1" applyAlignment="1">
      <alignment horizontal="center" vertical="center" wrapText="1"/>
    </xf>
    <xf numFmtId="0" fontId="73" fillId="35" borderId="17" xfId="0" applyFont="1" applyFill="1" applyBorder="1" applyAlignment="1">
      <alignment horizontal="center" vertical="center" wrapText="1"/>
    </xf>
    <xf numFmtId="0" fontId="73" fillId="35" borderId="18" xfId="0" applyFont="1" applyFill="1" applyBorder="1" applyAlignment="1">
      <alignment horizontal="center" vertical="center" wrapText="1"/>
    </xf>
    <xf numFmtId="0" fontId="73" fillId="35" borderId="19" xfId="0" applyFont="1" applyFill="1" applyBorder="1" applyAlignment="1">
      <alignment horizontal="center" vertical="center" wrapText="1"/>
    </xf>
    <xf numFmtId="0" fontId="73" fillId="35" borderId="20" xfId="0" applyFont="1" applyFill="1" applyBorder="1" applyAlignment="1">
      <alignment horizontal="center" vertical="center" wrapText="1"/>
    </xf>
    <xf numFmtId="0" fontId="73" fillId="35" borderId="21" xfId="0" applyFont="1" applyFill="1" applyBorder="1" applyAlignment="1">
      <alignment horizontal="center" vertical="center" wrapText="1"/>
    </xf>
    <xf numFmtId="0" fontId="67" fillId="38" borderId="58" xfId="60" applyFont="1" applyFill="1" applyBorder="1" applyAlignment="1">
      <alignment horizontal="center" vertical="center"/>
      <protection/>
    </xf>
    <xf numFmtId="0" fontId="67" fillId="38" borderId="31" xfId="60" applyFont="1" applyFill="1" applyBorder="1" applyAlignment="1">
      <alignment horizontal="center" vertical="center"/>
      <protection/>
    </xf>
    <xf numFmtId="0" fontId="67" fillId="38" borderId="59" xfId="60" applyFont="1" applyFill="1" applyBorder="1" applyAlignment="1">
      <alignment horizontal="center" vertical="center"/>
      <protection/>
    </xf>
    <xf numFmtId="0" fontId="74" fillId="38" borderId="60" xfId="60" applyFont="1" applyFill="1" applyBorder="1" applyAlignment="1">
      <alignment horizontal="right" vertical="center"/>
      <protection/>
    </xf>
    <xf numFmtId="0" fontId="74" fillId="38" borderId="33" xfId="60" applyFont="1" applyFill="1" applyBorder="1" applyAlignment="1">
      <alignment horizontal="right" vertical="center"/>
      <protection/>
    </xf>
    <xf numFmtId="0" fontId="74" fillId="38" borderId="61" xfId="60" applyFont="1" applyFill="1" applyBorder="1" applyAlignment="1">
      <alignment horizontal="right" vertical="center"/>
      <protection/>
    </xf>
    <xf numFmtId="10" fontId="74" fillId="38" borderId="51" xfId="67" applyNumberFormat="1" applyFont="1" applyFill="1" applyBorder="1" applyAlignment="1" quotePrefix="1">
      <alignment horizontal="center" vertical="center"/>
    </xf>
    <xf numFmtId="10" fontId="74" fillId="38" borderId="62" xfId="67" applyNumberFormat="1" applyFont="1" applyFill="1" applyBorder="1" applyAlignment="1" quotePrefix="1">
      <alignment horizontal="center" vertical="center"/>
    </xf>
    <xf numFmtId="0" fontId="74" fillId="38" borderId="63" xfId="60" applyFont="1" applyFill="1" applyBorder="1" applyAlignment="1">
      <alignment horizontal="right" vertical="center"/>
      <protection/>
    </xf>
    <xf numFmtId="0" fontId="74" fillId="38" borderId="20" xfId="60" applyFont="1" applyFill="1" applyBorder="1" applyAlignment="1">
      <alignment horizontal="right" vertical="center"/>
      <protection/>
    </xf>
    <xf numFmtId="0" fontId="74" fillId="38" borderId="64" xfId="60" applyFont="1" applyFill="1" applyBorder="1" applyAlignment="1">
      <alignment horizontal="right" vertical="center"/>
      <protection/>
    </xf>
    <xf numFmtId="0" fontId="8" fillId="0" borderId="55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2" fillId="37" borderId="14" xfId="61" applyFont="1" applyFill="1" applyBorder="1" applyAlignment="1">
      <alignment horizontal="left" vertical="center" wrapText="1"/>
      <protection/>
    </xf>
    <xf numFmtId="0" fontId="12" fillId="37" borderId="37" xfId="61" applyFont="1" applyFill="1" applyBorder="1" applyAlignment="1">
      <alignment horizontal="left" vertical="center" wrapText="1"/>
      <protection/>
    </xf>
    <xf numFmtId="0" fontId="12" fillId="37" borderId="38" xfId="61" applyFont="1" applyFill="1" applyBorder="1" applyAlignment="1">
      <alignment horizontal="left" vertical="center" wrapText="1"/>
      <protection/>
    </xf>
    <xf numFmtId="0" fontId="12" fillId="37" borderId="50" xfId="61" applyFont="1" applyFill="1" applyBorder="1" applyAlignment="1">
      <alignment horizontal="left" vertical="center" wrapText="1"/>
      <protection/>
    </xf>
    <xf numFmtId="0" fontId="12" fillId="37" borderId="66" xfId="61" applyFont="1" applyFill="1" applyBorder="1" applyAlignment="1">
      <alignment horizontal="left" vertical="center" wrapText="1"/>
      <protection/>
    </xf>
    <xf numFmtId="0" fontId="12" fillId="37" borderId="67" xfId="61" applyFont="1" applyFill="1" applyBorder="1" applyAlignment="1">
      <alignment horizontal="left" vertical="center" wrapText="1"/>
      <protection/>
    </xf>
    <xf numFmtId="0" fontId="1" fillId="35" borderId="36" xfId="59" applyFont="1" applyFill="1" applyBorder="1" applyAlignment="1">
      <alignment horizontal="left" vertical="center"/>
      <protection/>
    </xf>
    <xf numFmtId="0" fontId="1" fillId="35" borderId="0" xfId="59" applyFont="1" applyFill="1" applyBorder="1" applyAlignment="1">
      <alignment horizontal="left" vertical="center"/>
      <protection/>
    </xf>
    <xf numFmtId="0" fontId="1" fillId="35" borderId="35" xfId="59" applyFont="1" applyFill="1" applyBorder="1" applyAlignment="1">
      <alignment horizontal="left" vertical="center"/>
      <protection/>
    </xf>
    <xf numFmtId="0" fontId="1" fillId="35" borderId="19" xfId="59" applyFont="1" applyFill="1" applyBorder="1" applyAlignment="1">
      <alignment horizontal="left" vertical="center"/>
      <protection/>
    </xf>
    <xf numFmtId="0" fontId="1" fillId="35" borderId="20" xfId="59" applyFont="1" applyFill="1" applyBorder="1" applyAlignment="1">
      <alignment horizontal="left" vertical="center"/>
      <protection/>
    </xf>
    <xf numFmtId="0" fontId="1" fillId="35" borderId="21" xfId="59" applyFont="1" applyFill="1" applyBorder="1" applyAlignment="1">
      <alignment horizontal="left" vertical="center"/>
      <protection/>
    </xf>
    <xf numFmtId="0" fontId="1" fillId="35" borderId="55" xfId="59" applyFont="1" applyFill="1" applyBorder="1" applyAlignment="1">
      <alignment horizontal="left" vertical="center"/>
      <protection/>
    </xf>
    <xf numFmtId="0" fontId="1" fillId="35" borderId="65" xfId="59" applyFont="1" applyFill="1" applyBorder="1" applyAlignment="1">
      <alignment horizontal="left" vertical="center"/>
      <protection/>
    </xf>
    <xf numFmtId="0" fontId="1" fillId="35" borderId="16" xfId="59" applyFont="1" applyFill="1" applyBorder="1" applyAlignment="1">
      <alignment horizontal="left" vertical="center"/>
      <protection/>
    </xf>
    <xf numFmtId="0" fontId="13" fillId="37" borderId="14" xfId="61" applyFont="1" applyFill="1" applyBorder="1" applyAlignment="1">
      <alignment horizontal="center" vertical="center" wrapText="1"/>
      <protection/>
    </xf>
    <xf numFmtId="0" fontId="13" fillId="37" borderId="37" xfId="61" applyFont="1" applyFill="1" applyBorder="1" applyAlignment="1">
      <alignment horizontal="center" vertical="center" wrapText="1"/>
      <protection/>
    </xf>
    <xf numFmtId="0" fontId="13" fillId="37" borderId="68" xfId="61" applyFont="1" applyFill="1" applyBorder="1" applyAlignment="1">
      <alignment horizontal="center" vertical="center" wrapText="1"/>
      <protection/>
    </xf>
    <xf numFmtId="9" fontId="7" fillId="42" borderId="25" xfId="66" applyFont="1" applyFill="1" applyBorder="1" applyAlignment="1">
      <alignment/>
    </xf>
    <xf numFmtId="9" fontId="7" fillId="42" borderId="48" xfId="66" applyFont="1" applyFill="1" applyBorder="1" applyAlignment="1">
      <alignment/>
    </xf>
    <xf numFmtId="9" fontId="7" fillId="43" borderId="10" xfId="66" applyFont="1" applyFill="1" applyBorder="1" applyAlignment="1">
      <alignment/>
    </xf>
    <xf numFmtId="9" fontId="7" fillId="43" borderId="41" xfId="66" applyFont="1" applyFill="1" applyBorder="1" applyAlignment="1">
      <alignment/>
    </xf>
    <xf numFmtId="9" fontId="7" fillId="42" borderId="10" xfId="66" applyFont="1" applyFill="1" applyBorder="1" applyAlignment="1">
      <alignment/>
    </xf>
    <xf numFmtId="9" fontId="7" fillId="42" borderId="41" xfId="66" applyFont="1" applyFill="1" applyBorder="1" applyAlignment="1">
      <alignment/>
    </xf>
    <xf numFmtId="0" fontId="0" fillId="42" borderId="0" xfId="0" applyFill="1" applyBorder="1" applyAlignment="1">
      <alignment/>
    </xf>
    <xf numFmtId="9" fontId="7" fillId="42" borderId="27" xfId="66" applyFont="1" applyFill="1" applyBorder="1" applyAlignment="1">
      <alignment/>
    </xf>
    <xf numFmtId="9" fontId="7" fillId="42" borderId="42" xfId="66" applyFont="1" applyFill="1" applyBorder="1" applyAlignment="1">
      <alignment/>
    </xf>
    <xf numFmtId="171" fontId="7" fillId="43" borderId="20" xfId="85" applyFont="1" applyFill="1" applyBorder="1" applyAlignment="1">
      <alignment/>
    </xf>
    <xf numFmtId="171" fontId="7" fillId="43" borderId="21" xfId="85" applyFont="1" applyFill="1" applyBorder="1" applyAlignment="1">
      <alignment/>
    </xf>
    <xf numFmtId="171" fontId="7" fillId="43" borderId="15" xfId="85" applyFont="1" applyFill="1" applyBorder="1" applyAlignment="1">
      <alignment horizontal="centerContinuous"/>
    </xf>
    <xf numFmtId="171" fontId="7" fillId="43" borderId="23" xfId="85" applyFont="1" applyFill="1" applyBorder="1" applyAlignment="1">
      <alignment/>
    </xf>
    <xf numFmtId="171" fontId="7" fillId="43" borderId="35" xfId="85" applyFont="1" applyFill="1" applyBorder="1" applyAlignment="1">
      <alignment/>
    </xf>
    <xf numFmtId="0" fontId="6" fillId="0" borderId="22" xfId="0" applyFont="1" applyBorder="1" applyAlignment="1">
      <alignment horizontal="center" vertical="center"/>
    </xf>
  </cellXfs>
  <cellStyles count="79">
    <cellStyle name="Normal" xfId="0"/>
    <cellStyle name="20% - Ênfase1" xfId="15"/>
    <cellStyle name="20% - Ênfase1 100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60% - Ênfase6 37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xcel Built-in Excel Built-in Excel Built-in Excel Built-in Excel Built-in Excel Built-in Excel Built-in Excel Built-in Separador de milhares 4" xfId="46"/>
    <cellStyle name="Excel Built-in Excel Built-in Excel Built-in Excel Built-in Excel Built-in Excel Built-in Excel Built-in Separador de milhares 4" xfId="47"/>
    <cellStyle name="Excel Built-in Normal" xfId="48"/>
    <cellStyle name="Excel Built-in Normal 1" xfId="49"/>
    <cellStyle name="Excel Built-in Normal 2" xfId="50"/>
    <cellStyle name="Excel_BuiltIn_Comma" xfId="51"/>
    <cellStyle name="Heading" xfId="52"/>
    <cellStyle name="Heading1" xfId="53"/>
    <cellStyle name="Hyperlink" xfId="54"/>
    <cellStyle name="Followed Hyperlink" xfId="55"/>
    <cellStyle name="Currency" xfId="56"/>
    <cellStyle name="Currency [0]" xfId="57"/>
    <cellStyle name="Neutro" xfId="58"/>
    <cellStyle name="Normal 2" xfId="59"/>
    <cellStyle name="Normal 2 2" xfId="60"/>
    <cellStyle name="Normal 3" xfId="61"/>
    <cellStyle name="Normal 6" xfId="62"/>
    <cellStyle name="Normal 7" xfId="63"/>
    <cellStyle name="Normal_Pesquisa no referencial 10 de maio de 2013" xfId="64"/>
    <cellStyle name="Nota" xfId="65"/>
    <cellStyle name="Percent" xfId="66"/>
    <cellStyle name="Porcentagem 2" xfId="67"/>
    <cellStyle name="Porcentagem 3" xfId="68"/>
    <cellStyle name="Porcentagem 4" xfId="69"/>
    <cellStyle name="Result" xfId="70"/>
    <cellStyle name="Result2" xfId="71"/>
    <cellStyle name="Ruim" xfId="72"/>
    <cellStyle name="Saída" xfId="73"/>
    <cellStyle name="Comma [0]" xfId="74"/>
    <cellStyle name="Separador de milhares 2" xfId="75"/>
    <cellStyle name="Separador de milhares 4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Vírgula 2" xfId="86"/>
    <cellStyle name="Vírgula 3" xfId="87"/>
    <cellStyle name="Vírgula 3 2" xfId="88"/>
    <cellStyle name="Vírgula 4" xfId="89"/>
    <cellStyle name="Vírgula 5" xfId="90"/>
    <cellStyle name="Vírgula 5 2" xfId="91"/>
    <cellStyle name="Vírgula 6" xfId="9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naldo\PREFEITURA\ACADEMIAS%20DE%20SA&#218;DE\ACADEMIA%20INDUSTRIAL\COZINHA%20DELEGA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2">
          <cell r="B12" t="str">
            <v>SERVIÇOS PRELIMINARES</v>
          </cell>
        </row>
        <row r="32">
          <cell r="B32" t="str">
            <v>FUNDAÇÕES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1"/>
  <sheetViews>
    <sheetView tabSelected="1" zoomScaleSheetLayoutView="115" zoomScalePageLayoutView="0" workbookViewId="0" topLeftCell="A1">
      <pane ySplit="10" topLeftCell="A227" activePane="bottomLeft" state="frozen"/>
      <selection pane="topLeft" activeCell="A1" sqref="A1"/>
      <selection pane="bottomLeft" activeCell="A1" sqref="A1:J261"/>
    </sheetView>
  </sheetViews>
  <sheetFormatPr defaultColWidth="9.140625" defaultRowHeight="12.75" outlineLevelRow="1"/>
  <cols>
    <col min="1" max="1" width="6.28125" style="7" customWidth="1"/>
    <col min="2" max="2" width="12.421875" style="7" customWidth="1"/>
    <col min="3" max="3" width="10.7109375" style="7" customWidth="1"/>
    <col min="4" max="4" width="76.57421875" style="9" bestFit="1" customWidth="1"/>
    <col min="5" max="5" width="6.7109375" style="7" customWidth="1"/>
    <col min="6" max="6" width="12.140625" style="25" customWidth="1"/>
    <col min="7" max="7" width="12.00390625" style="25" customWidth="1"/>
    <col min="8" max="8" width="11.57421875" style="25" customWidth="1"/>
    <col min="9" max="9" width="12.8515625" style="25" customWidth="1"/>
    <col min="10" max="10" width="13.7109375" style="10" customWidth="1"/>
    <col min="11" max="11" width="26.140625" style="6" bestFit="1" customWidth="1"/>
    <col min="12" max="12" width="12.140625" style="6" bestFit="1" customWidth="1"/>
    <col min="13" max="13" width="9.140625" style="6" customWidth="1"/>
    <col min="14" max="14" width="11.140625" style="6" bestFit="1" customWidth="1"/>
    <col min="15" max="16384" width="9.140625" style="6" customWidth="1"/>
  </cols>
  <sheetData>
    <row r="1" spans="1:10" ht="12.75">
      <c r="A1" s="304" t="s">
        <v>227</v>
      </c>
      <c r="B1" s="305"/>
      <c r="C1" s="305"/>
      <c r="D1" s="305"/>
      <c r="E1" s="305"/>
      <c r="F1" s="305"/>
      <c r="G1" s="305"/>
      <c r="H1" s="305"/>
      <c r="I1" s="305"/>
      <c r="J1" s="306"/>
    </row>
    <row r="2" spans="1:10" ht="12.75">
      <c r="A2" s="307"/>
      <c r="B2" s="308"/>
      <c r="C2" s="308"/>
      <c r="D2" s="308"/>
      <c r="E2" s="308"/>
      <c r="F2" s="308"/>
      <c r="G2" s="308"/>
      <c r="H2" s="308"/>
      <c r="I2" s="308"/>
      <c r="J2" s="309"/>
    </row>
    <row r="3" spans="1:10" ht="12.75" customHeight="1" thickBot="1">
      <c r="A3" s="310"/>
      <c r="B3" s="311"/>
      <c r="C3" s="311"/>
      <c r="D3" s="311"/>
      <c r="E3" s="311"/>
      <c r="F3" s="311"/>
      <c r="G3" s="311"/>
      <c r="H3" s="311"/>
      <c r="I3" s="311"/>
      <c r="J3" s="312"/>
    </row>
    <row r="4" spans="1:10" ht="19.5" customHeight="1">
      <c r="A4" s="165" t="s">
        <v>1208</v>
      </c>
      <c r="B4" s="146"/>
      <c r="C4" s="146"/>
      <c r="D4" s="146"/>
      <c r="E4" s="62"/>
      <c r="F4" s="177"/>
      <c r="G4" s="177"/>
      <c r="H4" s="177"/>
      <c r="I4" s="63"/>
      <c r="J4" s="166"/>
    </row>
    <row r="5" spans="1:10" ht="19.5" customHeight="1">
      <c r="A5" s="167" t="s">
        <v>1209</v>
      </c>
      <c r="B5" s="145"/>
      <c r="C5" s="145"/>
      <c r="D5" s="145"/>
      <c r="E5" s="62"/>
      <c r="F5" s="313" t="s">
        <v>162</v>
      </c>
      <c r="G5" s="313"/>
      <c r="H5" s="313"/>
      <c r="I5" s="313"/>
      <c r="J5" s="166"/>
    </row>
    <row r="6" spans="1:10" ht="19.5" customHeight="1">
      <c r="A6" s="168" t="s">
        <v>8</v>
      </c>
      <c r="B6" s="91"/>
      <c r="C6" s="91"/>
      <c r="D6" s="91"/>
      <c r="E6" s="314" t="s">
        <v>1109</v>
      </c>
      <c r="F6" s="314"/>
      <c r="G6" s="314"/>
      <c r="H6" s="314"/>
      <c r="I6" s="314"/>
      <c r="J6" s="315"/>
    </row>
    <row r="7" spans="1:10" ht="11.25" customHeight="1" thickBot="1">
      <c r="A7" s="178"/>
      <c r="B7" s="169"/>
      <c r="C7" s="169"/>
      <c r="D7" s="170"/>
      <c r="E7" s="171"/>
      <c r="F7" s="172"/>
      <c r="G7" s="172"/>
      <c r="H7" s="172"/>
      <c r="I7" s="173"/>
      <c r="J7" s="174"/>
    </row>
    <row r="8" spans="1:14" ht="19.5" customHeight="1" thickBot="1">
      <c r="A8" s="216"/>
      <c r="B8" s="217"/>
      <c r="C8" s="217"/>
      <c r="D8" s="218" t="s">
        <v>1108</v>
      </c>
      <c r="E8" s="219" t="s">
        <v>2</v>
      </c>
      <c r="F8" s="220">
        <v>1</v>
      </c>
      <c r="G8" s="220"/>
      <c r="H8" s="220"/>
      <c r="I8" s="221"/>
      <c r="J8" s="222">
        <f>J261</f>
        <v>244771.79233000003</v>
      </c>
      <c r="L8" s="222">
        <v>353480.7</v>
      </c>
      <c r="N8" s="300">
        <f>L8-J8</f>
        <v>108708.90766999999</v>
      </c>
    </row>
    <row r="9" spans="1:10" ht="11.25" customHeight="1" thickBot="1">
      <c r="A9" s="179"/>
      <c r="B9" s="60"/>
      <c r="C9" s="60"/>
      <c r="D9" s="59"/>
      <c r="E9" s="61"/>
      <c r="F9" s="65"/>
      <c r="G9" s="65"/>
      <c r="H9" s="65"/>
      <c r="I9" s="66"/>
      <c r="J9" s="180"/>
    </row>
    <row r="10" spans="1:10" ht="19.5" customHeight="1" thickBot="1">
      <c r="A10" s="56" t="s">
        <v>0</v>
      </c>
      <c r="B10" s="56" t="s">
        <v>80</v>
      </c>
      <c r="C10" s="56" t="s">
        <v>81</v>
      </c>
      <c r="D10" s="57" t="s">
        <v>30</v>
      </c>
      <c r="E10" s="56" t="s">
        <v>31</v>
      </c>
      <c r="F10" s="98" t="s">
        <v>32</v>
      </c>
      <c r="G10" s="98" t="s">
        <v>70</v>
      </c>
      <c r="H10" s="97" t="s">
        <v>128</v>
      </c>
      <c r="I10" s="58" t="s">
        <v>33</v>
      </c>
      <c r="J10" s="67" t="s">
        <v>34</v>
      </c>
    </row>
    <row r="11" spans="1:10" ht="19.5" customHeight="1">
      <c r="A11" s="181"/>
      <c r="B11" s="182"/>
      <c r="C11" s="182"/>
      <c r="D11" s="183"/>
      <c r="E11" s="8"/>
      <c r="F11" s="184"/>
      <c r="G11" s="184"/>
      <c r="H11" s="184"/>
      <c r="I11" s="185"/>
      <c r="J11" s="186"/>
    </row>
    <row r="12" spans="1:10" ht="19.5" customHeight="1">
      <c r="A12" s="187" t="s">
        <v>35</v>
      </c>
      <c r="B12" s="53"/>
      <c r="C12" s="53"/>
      <c r="D12" s="54" t="s">
        <v>36</v>
      </c>
      <c r="E12" s="54"/>
      <c r="F12" s="55"/>
      <c r="G12" s="55"/>
      <c r="H12" s="55"/>
      <c r="I12" s="55"/>
      <c r="J12" s="188">
        <f>J17</f>
        <v>34898.9004</v>
      </c>
    </row>
    <row r="13" spans="1:14" ht="19.5" customHeight="1" outlineLevel="1">
      <c r="A13" s="189" t="s">
        <v>9</v>
      </c>
      <c r="B13" s="5">
        <v>10004</v>
      </c>
      <c r="C13" s="52" t="s">
        <v>1036</v>
      </c>
      <c r="D13" s="100" t="s">
        <v>1110</v>
      </c>
      <c r="E13" s="26" t="s">
        <v>5</v>
      </c>
      <c r="F13" s="27">
        <v>2.4</v>
      </c>
      <c r="G13" s="27">
        <v>547.52</v>
      </c>
      <c r="H13" s="27">
        <f>0.3*G13</f>
        <v>164.256</v>
      </c>
      <c r="I13" s="35">
        <f>G13+H13</f>
        <v>711.776</v>
      </c>
      <c r="J13" s="190">
        <f>F13*I13</f>
        <v>1708.2623999999998</v>
      </c>
      <c r="L13" s="84"/>
      <c r="M13" s="85"/>
      <c r="N13" s="85"/>
    </row>
    <row r="14" spans="1:10" ht="19.5" customHeight="1" outlineLevel="1">
      <c r="A14" s="189" t="s">
        <v>10</v>
      </c>
      <c r="B14" s="5">
        <v>93584</v>
      </c>
      <c r="C14" s="52" t="s">
        <v>70</v>
      </c>
      <c r="D14" s="100" t="s">
        <v>132</v>
      </c>
      <c r="E14" s="83" t="s">
        <v>5</v>
      </c>
      <c r="F14" s="27">
        <v>9</v>
      </c>
      <c r="G14" s="27">
        <v>897.68</v>
      </c>
      <c r="H14" s="27">
        <f>0.3*G14</f>
        <v>269.304</v>
      </c>
      <c r="I14" s="35">
        <f>G14+H14</f>
        <v>1166.984</v>
      </c>
      <c r="J14" s="190">
        <f>F14*I14</f>
        <v>10502.856</v>
      </c>
    </row>
    <row r="15" spans="1:10" ht="19.5" customHeight="1" outlineLevel="1">
      <c r="A15" s="189" t="s">
        <v>63</v>
      </c>
      <c r="B15" s="16" t="s">
        <v>1197</v>
      </c>
      <c r="C15" s="52" t="s">
        <v>70</v>
      </c>
      <c r="D15" s="17" t="s">
        <v>1196</v>
      </c>
      <c r="E15" s="16" t="s">
        <v>2</v>
      </c>
      <c r="F15" s="32">
        <v>1</v>
      </c>
      <c r="G15" s="32">
        <f>'COMPOSIÇÃO ADM'!F19</f>
        <v>17452.14</v>
      </c>
      <c r="H15" s="27">
        <f>0.3*G15</f>
        <v>5235.642</v>
      </c>
      <c r="I15" s="35">
        <f>G15+H15</f>
        <v>22687.782</v>
      </c>
      <c r="J15" s="190">
        <f>F15*I15</f>
        <v>22687.782</v>
      </c>
    </row>
    <row r="16" spans="1:10" ht="19.5" customHeight="1" hidden="1" outlineLevel="1">
      <c r="A16" s="189" t="s">
        <v>69</v>
      </c>
      <c r="B16" s="16">
        <v>41598</v>
      </c>
      <c r="C16" s="52" t="s">
        <v>70</v>
      </c>
      <c r="D16" s="17" t="s">
        <v>178</v>
      </c>
      <c r="E16" s="26" t="s">
        <v>2</v>
      </c>
      <c r="F16" s="32">
        <v>0</v>
      </c>
      <c r="G16" s="32">
        <v>1270.13</v>
      </c>
      <c r="H16" s="27">
        <f>0.3*G16</f>
        <v>381.03900000000004</v>
      </c>
      <c r="I16" s="35">
        <f>G16+H16</f>
        <v>1651.169</v>
      </c>
      <c r="J16" s="190">
        <f>F16*I16</f>
        <v>0</v>
      </c>
    </row>
    <row r="17" spans="1:10" ht="12.75">
      <c r="A17" s="316" t="s">
        <v>266</v>
      </c>
      <c r="B17" s="317"/>
      <c r="C17" s="317"/>
      <c r="D17" s="317"/>
      <c r="E17" s="317"/>
      <c r="F17" s="317"/>
      <c r="G17" s="317"/>
      <c r="H17" s="317"/>
      <c r="I17" s="317"/>
      <c r="J17" s="192">
        <f>SUM(J13:J16)</f>
        <v>34898.9004</v>
      </c>
    </row>
    <row r="18" spans="1:10" ht="12.75">
      <c r="A18" s="187" t="s">
        <v>37</v>
      </c>
      <c r="B18" s="53"/>
      <c r="C18" s="53"/>
      <c r="D18" s="54" t="s">
        <v>78</v>
      </c>
      <c r="E18" s="54"/>
      <c r="F18" s="55"/>
      <c r="G18" s="55"/>
      <c r="H18" s="55"/>
      <c r="I18" s="55"/>
      <c r="J18" s="188">
        <f>J23</f>
        <v>2546.85886</v>
      </c>
    </row>
    <row r="19" spans="1:10" ht="12.75">
      <c r="A19" s="193" t="s">
        <v>11</v>
      </c>
      <c r="B19" s="42">
        <v>96385</v>
      </c>
      <c r="C19" s="42" t="s">
        <v>70</v>
      </c>
      <c r="D19" s="40" t="s">
        <v>179</v>
      </c>
      <c r="E19" s="42" t="s">
        <v>61</v>
      </c>
      <c r="F19" s="94"/>
      <c r="G19" s="94">
        <v>11</v>
      </c>
      <c r="H19" s="27">
        <f>0.3*G19</f>
        <v>3.3</v>
      </c>
      <c r="I19" s="35">
        <f>G19+H19</f>
        <v>14.3</v>
      </c>
      <c r="J19" s="190">
        <f>F19*I19</f>
        <v>0</v>
      </c>
    </row>
    <row r="20" spans="1:10" ht="12.75">
      <c r="A20" s="193" t="s">
        <v>12</v>
      </c>
      <c r="B20" s="42">
        <v>93358</v>
      </c>
      <c r="C20" s="42" t="s">
        <v>70</v>
      </c>
      <c r="D20" s="40" t="s">
        <v>83</v>
      </c>
      <c r="E20" s="42" t="s">
        <v>61</v>
      </c>
      <c r="F20" s="92">
        <v>18.72</v>
      </c>
      <c r="G20" s="94">
        <v>76.03</v>
      </c>
      <c r="H20" s="27">
        <f>0.3*G20</f>
        <v>22.809</v>
      </c>
      <c r="I20" s="35">
        <f>G20+H20</f>
        <v>98.839</v>
      </c>
      <c r="J20" s="190">
        <f>F20*I20</f>
        <v>1850.2660799999999</v>
      </c>
    </row>
    <row r="21" spans="1:10" ht="12.75">
      <c r="A21" s="194" t="s">
        <v>13</v>
      </c>
      <c r="B21" s="42">
        <v>101616</v>
      </c>
      <c r="C21" s="42" t="s">
        <v>70</v>
      </c>
      <c r="D21" s="40" t="s">
        <v>84</v>
      </c>
      <c r="E21" s="42" t="s">
        <v>5</v>
      </c>
      <c r="F21" s="93">
        <v>18.72</v>
      </c>
      <c r="G21" s="92">
        <v>5.58</v>
      </c>
      <c r="H21" s="27">
        <f>0.3*G21</f>
        <v>1.674</v>
      </c>
      <c r="I21" s="35">
        <f>G21+H21</f>
        <v>7.254</v>
      </c>
      <c r="J21" s="190">
        <f>F21*I21</f>
        <v>135.79487999999998</v>
      </c>
    </row>
    <row r="22" spans="1:10" ht="12.75">
      <c r="A22" s="194" t="s">
        <v>64</v>
      </c>
      <c r="B22" s="42">
        <v>96995</v>
      </c>
      <c r="C22" s="42" t="s">
        <v>70</v>
      </c>
      <c r="D22" s="40" t="s">
        <v>180</v>
      </c>
      <c r="E22" s="42" t="s">
        <v>61</v>
      </c>
      <c r="F22" s="95">
        <v>13.1</v>
      </c>
      <c r="G22" s="95">
        <v>32.93</v>
      </c>
      <c r="H22" s="27">
        <f>0.3*G22</f>
        <v>9.879</v>
      </c>
      <c r="I22" s="35">
        <f>G22+H22</f>
        <v>42.809</v>
      </c>
      <c r="J22" s="190">
        <f>F22*I22</f>
        <v>560.7978999999999</v>
      </c>
    </row>
    <row r="23" spans="1:10" ht="12.75">
      <c r="A23" s="316" t="s">
        <v>38</v>
      </c>
      <c r="B23" s="317"/>
      <c r="C23" s="317"/>
      <c r="D23" s="317"/>
      <c r="E23" s="317"/>
      <c r="F23" s="317"/>
      <c r="G23" s="317"/>
      <c r="H23" s="317"/>
      <c r="I23" s="317"/>
      <c r="J23" s="192">
        <f>SUM(J19:J22)</f>
        <v>2546.85886</v>
      </c>
    </row>
    <row r="24" spans="1:10" ht="12.75">
      <c r="A24" s="195"/>
      <c r="B24" s="1"/>
      <c r="C24" s="1"/>
      <c r="D24" s="11"/>
      <c r="E24" s="12"/>
      <c r="F24" s="13"/>
      <c r="G24" s="13"/>
      <c r="H24" s="13"/>
      <c r="I24" s="36"/>
      <c r="J24" s="196"/>
    </row>
    <row r="25" spans="1:10" ht="12.75">
      <c r="A25" s="187" t="s">
        <v>39</v>
      </c>
      <c r="B25" s="53"/>
      <c r="C25" s="53"/>
      <c r="D25" s="54" t="s">
        <v>82</v>
      </c>
      <c r="E25" s="54"/>
      <c r="F25" s="55"/>
      <c r="G25" s="55"/>
      <c r="H25" s="55"/>
      <c r="I25" s="55"/>
      <c r="J25" s="188">
        <f>J52</f>
        <v>53869.352419999996</v>
      </c>
    </row>
    <row r="26" spans="1:10" ht="12.75">
      <c r="A26" s="197"/>
      <c r="B26" s="64"/>
      <c r="C26" s="64"/>
      <c r="D26" s="68" t="s">
        <v>159</v>
      </c>
      <c r="E26" s="69"/>
      <c r="F26" s="51"/>
      <c r="G26" s="51"/>
      <c r="H26" s="51"/>
      <c r="I26" s="51"/>
      <c r="J26" s="198"/>
    </row>
    <row r="27" spans="1:10" ht="12.75">
      <c r="A27" s="199" t="s">
        <v>14</v>
      </c>
      <c r="B27" s="52">
        <v>95240</v>
      </c>
      <c r="C27" s="42" t="s">
        <v>70</v>
      </c>
      <c r="D27" s="45" t="s">
        <v>85</v>
      </c>
      <c r="E27" s="52" t="s">
        <v>5</v>
      </c>
      <c r="F27" s="51">
        <v>18.72</v>
      </c>
      <c r="G27" s="51">
        <v>22.78</v>
      </c>
      <c r="H27" s="27">
        <f>0.3*G27</f>
        <v>6.8340000000000005</v>
      </c>
      <c r="I27" s="35">
        <f>G27+H27</f>
        <v>29.614</v>
      </c>
      <c r="J27" s="190">
        <f>F27*I27</f>
        <v>554.3740799999999</v>
      </c>
    </row>
    <row r="28" spans="1:10" s="149" customFormat="1" ht="28.5" customHeight="1">
      <c r="A28" s="200" t="s">
        <v>15</v>
      </c>
      <c r="B28" s="42">
        <v>96535</v>
      </c>
      <c r="C28" s="42" t="s">
        <v>70</v>
      </c>
      <c r="D28" s="40" t="s">
        <v>181</v>
      </c>
      <c r="E28" s="42" t="s">
        <v>5</v>
      </c>
      <c r="F28" s="70">
        <v>0</v>
      </c>
      <c r="G28" s="70">
        <v>91.57</v>
      </c>
      <c r="H28" s="147">
        <f aca="true" t="shared" si="0" ref="H28:H37">0.3*G28</f>
        <v>27.470999999999997</v>
      </c>
      <c r="I28" s="148">
        <f>G28+H28</f>
        <v>119.041</v>
      </c>
      <c r="J28" s="201">
        <f>F28*I28</f>
        <v>0</v>
      </c>
    </row>
    <row r="29" spans="1:10" ht="26.25">
      <c r="A29" s="199" t="s">
        <v>108</v>
      </c>
      <c r="B29" s="52">
        <v>96546</v>
      </c>
      <c r="C29" s="42" t="s">
        <v>70</v>
      </c>
      <c r="D29" s="40" t="s">
        <v>1111</v>
      </c>
      <c r="E29" s="52" t="s">
        <v>86</v>
      </c>
      <c r="F29" s="51">
        <v>352</v>
      </c>
      <c r="G29" s="51">
        <v>14.01</v>
      </c>
      <c r="H29" s="27">
        <f t="shared" si="0"/>
        <v>4.202999999999999</v>
      </c>
      <c r="I29" s="35">
        <f>G29+H29</f>
        <v>18.213</v>
      </c>
      <c r="J29" s="190">
        <f>F29*I29</f>
        <v>6410.976000000001</v>
      </c>
    </row>
    <row r="30" spans="1:10" ht="26.25">
      <c r="A30" s="199" t="s">
        <v>109</v>
      </c>
      <c r="B30" s="52">
        <v>104111</v>
      </c>
      <c r="C30" s="42" t="s">
        <v>70</v>
      </c>
      <c r="D30" s="40" t="s">
        <v>1112</v>
      </c>
      <c r="E30" s="52" t="s">
        <v>86</v>
      </c>
      <c r="F30" s="51">
        <v>7</v>
      </c>
      <c r="G30" s="51">
        <v>20.27</v>
      </c>
      <c r="H30" s="27">
        <f>0.3*G30</f>
        <v>6.0809999999999995</v>
      </c>
      <c r="I30" s="35">
        <f>G30+H30</f>
        <v>26.351</v>
      </c>
      <c r="J30" s="190">
        <f>F30*I30</f>
        <v>184.457</v>
      </c>
    </row>
    <row r="31" spans="1:10" ht="26.25">
      <c r="A31" s="200" t="s">
        <v>110</v>
      </c>
      <c r="B31" s="52">
        <v>96556</v>
      </c>
      <c r="C31" s="42" t="s">
        <v>70</v>
      </c>
      <c r="D31" s="40" t="s">
        <v>182</v>
      </c>
      <c r="E31" s="52" t="s">
        <v>61</v>
      </c>
      <c r="F31" s="51">
        <v>5.61</v>
      </c>
      <c r="G31" s="51">
        <v>1035.56</v>
      </c>
      <c r="H31" s="27">
        <f t="shared" si="0"/>
        <v>310.66799999999995</v>
      </c>
      <c r="I31" s="35">
        <f>G31+H31</f>
        <v>1346.2279999999998</v>
      </c>
      <c r="J31" s="190">
        <f>F31*I31</f>
        <v>7552.33908</v>
      </c>
    </row>
    <row r="32" spans="1:10" ht="17.25" customHeight="1">
      <c r="A32" s="199"/>
      <c r="B32" s="64"/>
      <c r="C32" s="64"/>
      <c r="D32" s="68" t="s">
        <v>1081</v>
      </c>
      <c r="E32" s="69"/>
      <c r="F32" s="51"/>
      <c r="G32" s="51"/>
      <c r="H32" s="27">
        <f t="shared" si="0"/>
        <v>0</v>
      </c>
      <c r="I32" s="31"/>
      <c r="J32" s="190"/>
    </row>
    <row r="33" spans="1:10" ht="27.75" customHeight="1">
      <c r="A33" s="200" t="s">
        <v>111</v>
      </c>
      <c r="B33" s="52">
        <v>96536</v>
      </c>
      <c r="C33" s="42" t="s">
        <v>70</v>
      </c>
      <c r="D33" s="40" t="s">
        <v>183</v>
      </c>
      <c r="E33" s="52" t="s">
        <v>5</v>
      </c>
      <c r="F33" s="51">
        <v>24.39</v>
      </c>
      <c r="G33" s="51">
        <v>73.43</v>
      </c>
      <c r="H33" s="27">
        <f t="shared" si="0"/>
        <v>22.029</v>
      </c>
      <c r="I33" s="35">
        <f>G33+H33</f>
        <v>95.459</v>
      </c>
      <c r="J33" s="190">
        <f>F33*I33</f>
        <v>2328.24501</v>
      </c>
    </row>
    <row r="34" spans="1:10" ht="26.25">
      <c r="A34" s="200" t="s">
        <v>121</v>
      </c>
      <c r="B34" s="52">
        <v>96545</v>
      </c>
      <c r="C34" s="42" t="s">
        <v>70</v>
      </c>
      <c r="D34" s="40" t="s">
        <v>1113</v>
      </c>
      <c r="E34" s="52" t="s">
        <v>86</v>
      </c>
      <c r="F34" s="51">
        <v>58</v>
      </c>
      <c r="G34" s="51">
        <v>15.71</v>
      </c>
      <c r="H34" s="27">
        <f t="shared" si="0"/>
        <v>4.713</v>
      </c>
      <c r="I34" s="35">
        <f>G34+H34</f>
        <v>20.423000000000002</v>
      </c>
      <c r="J34" s="190">
        <f>F34*I34</f>
        <v>1184.534</v>
      </c>
    </row>
    <row r="35" spans="1:10" ht="26.25">
      <c r="A35" s="200" t="s">
        <v>112</v>
      </c>
      <c r="B35" s="52">
        <v>96546</v>
      </c>
      <c r="C35" s="42" t="s">
        <v>70</v>
      </c>
      <c r="D35" s="40" t="s">
        <v>1111</v>
      </c>
      <c r="E35" s="52" t="s">
        <v>86</v>
      </c>
      <c r="F35" s="51">
        <v>46</v>
      </c>
      <c r="G35" s="51">
        <v>14.01</v>
      </c>
      <c r="H35" s="27">
        <f>0.3*G35</f>
        <v>4.202999999999999</v>
      </c>
      <c r="I35" s="35">
        <f>G35+H35</f>
        <v>18.213</v>
      </c>
      <c r="J35" s="190">
        <f>F35*I35</f>
        <v>837.798</v>
      </c>
    </row>
    <row r="36" spans="1:10" ht="26.25">
      <c r="A36" s="200" t="s">
        <v>113</v>
      </c>
      <c r="B36" s="52">
        <v>104111</v>
      </c>
      <c r="C36" s="42" t="s">
        <v>70</v>
      </c>
      <c r="D36" s="40" t="s">
        <v>1112</v>
      </c>
      <c r="E36" s="52" t="s">
        <v>86</v>
      </c>
      <c r="F36" s="51">
        <v>34</v>
      </c>
      <c r="G36" s="51">
        <v>20.27</v>
      </c>
      <c r="H36" s="27">
        <f t="shared" si="0"/>
        <v>6.0809999999999995</v>
      </c>
      <c r="I36" s="35">
        <f>G36+H36</f>
        <v>26.351</v>
      </c>
      <c r="J36" s="190">
        <f>F36*I36</f>
        <v>895.934</v>
      </c>
    </row>
    <row r="37" spans="1:10" ht="39">
      <c r="A37" s="200" t="s">
        <v>114</v>
      </c>
      <c r="B37" s="52">
        <v>103682</v>
      </c>
      <c r="C37" s="42" t="s">
        <v>70</v>
      </c>
      <c r="D37" s="40" t="s">
        <v>1115</v>
      </c>
      <c r="E37" s="52" t="s">
        <v>61</v>
      </c>
      <c r="F37" s="51">
        <v>1.71</v>
      </c>
      <c r="G37" s="51">
        <v>1127.28</v>
      </c>
      <c r="H37" s="27">
        <f t="shared" si="0"/>
        <v>338.18399999999997</v>
      </c>
      <c r="I37" s="35">
        <f>G37+H37</f>
        <v>1465.464</v>
      </c>
      <c r="J37" s="190">
        <f>F37*I37</f>
        <v>2505.94344</v>
      </c>
    </row>
    <row r="38" spans="1:10" s="287" customFormat="1" ht="18.75" customHeight="1">
      <c r="A38" s="199"/>
      <c r="B38" s="64"/>
      <c r="C38" s="64"/>
      <c r="D38" s="68" t="s">
        <v>184</v>
      </c>
      <c r="E38" s="69"/>
      <c r="F38" s="51"/>
      <c r="G38" s="51"/>
      <c r="H38" s="27"/>
      <c r="I38" s="31"/>
      <c r="J38" s="286"/>
    </row>
    <row r="39" spans="1:10" s="287" customFormat="1" ht="26.25">
      <c r="A39" s="200" t="s">
        <v>114</v>
      </c>
      <c r="B39" s="52">
        <v>92269</v>
      </c>
      <c r="C39" s="42" t="s">
        <v>70</v>
      </c>
      <c r="D39" s="40" t="s">
        <v>185</v>
      </c>
      <c r="E39" s="52" t="s">
        <v>5</v>
      </c>
      <c r="F39" s="51">
        <v>34.08</v>
      </c>
      <c r="G39" s="51">
        <v>210.5</v>
      </c>
      <c r="H39" s="27">
        <f aca="true" t="shared" si="1" ref="H39:H51">0.3*G39</f>
        <v>63.15</v>
      </c>
      <c r="I39" s="27">
        <f>G39+H39</f>
        <v>273.65</v>
      </c>
      <c r="J39" s="286">
        <f>F39*I39</f>
        <v>9325.991999999998</v>
      </c>
    </row>
    <row r="40" spans="1:10" s="287" customFormat="1" ht="26.25">
      <c r="A40" s="199" t="s">
        <v>115</v>
      </c>
      <c r="B40" s="52">
        <v>92762</v>
      </c>
      <c r="C40" s="42" t="s">
        <v>70</v>
      </c>
      <c r="D40" s="40" t="s">
        <v>1116</v>
      </c>
      <c r="E40" s="52" t="s">
        <v>86</v>
      </c>
      <c r="F40" s="51">
        <v>218</v>
      </c>
      <c r="G40" s="51">
        <v>12.41</v>
      </c>
      <c r="H40" s="27">
        <f t="shared" si="1"/>
        <v>3.723</v>
      </c>
      <c r="I40" s="27">
        <f>G40+H40</f>
        <v>16.133</v>
      </c>
      <c r="J40" s="286">
        <f>F40*I40</f>
        <v>3516.9939999999997</v>
      </c>
    </row>
    <row r="41" spans="1:10" s="287" customFormat="1" ht="26.25">
      <c r="A41" s="200" t="s">
        <v>187</v>
      </c>
      <c r="B41" s="52">
        <v>104111</v>
      </c>
      <c r="C41" s="42" t="s">
        <v>70</v>
      </c>
      <c r="D41" s="40" t="s">
        <v>1112</v>
      </c>
      <c r="E41" s="52" t="s">
        <v>86</v>
      </c>
      <c r="F41" s="51">
        <v>52</v>
      </c>
      <c r="G41" s="51">
        <v>20.27</v>
      </c>
      <c r="H41" s="27">
        <f t="shared" si="1"/>
        <v>6.0809999999999995</v>
      </c>
      <c r="I41" s="35">
        <f>G41+H41</f>
        <v>26.351</v>
      </c>
      <c r="J41" s="190">
        <f>F41*I41</f>
        <v>1370.252</v>
      </c>
    </row>
    <row r="42" spans="1:10" s="287" customFormat="1" ht="26.25" hidden="1">
      <c r="A42" s="200" t="s">
        <v>188</v>
      </c>
      <c r="B42" s="52">
        <v>43066</v>
      </c>
      <c r="C42" s="42" t="s">
        <v>1005</v>
      </c>
      <c r="D42" s="40" t="s">
        <v>1003</v>
      </c>
      <c r="E42" s="52" t="s">
        <v>1</v>
      </c>
      <c r="F42" s="51"/>
      <c r="G42" s="51">
        <v>5.21</v>
      </c>
      <c r="H42" s="288" t="s">
        <v>1004</v>
      </c>
      <c r="I42" s="27">
        <f>G42</f>
        <v>5.21</v>
      </c>
      <c r="J42" s="286">
        <f>G42*F42</f>
        <v>0</v>
      </c>
    </row>
    <row r="43" spans="1:10" s="287" customFormat="1" ht="26.25" hidden="1">
      <c r="A43" s="199" t="s">
        <v>189</v>
      </c>
      <c r="B43" s="52">
        <v>40536</v>
      </c>
      <c r="C43" s="42" t="s">
        <v>1005</v>
      </c>
      <c r="D43" s="40" t="s">
        <v>1022</v>
      </c>
      <c r="E43" s="52" t="s">
        <v>86</v>
      </c>
      <c r="F43" s="51"/>
      <c r="G43" s="51">
        <v>6.46</v>
      </c>
      <c r="H43" s="288"/>
      <c r="I43" s="27">
        <v>6.46</v>
      </c>
      <c r="J43" s="286">
        <f>G43*F43</f>
        <v>0</v>
      </c>
    </row>
    <row r="44" spans="1:10" s="287" customFormat="1" ht="26.25">
      <c r="A44" s="200" t="s">
        <v>188</v>
      </c>
      <c r="B44" s="52">
        <v>103669</v>
      </c>
      <c r="C44" s="42" t="s">
        <v>70</v>
      </c>
      <c r="D44" s="40" t="s">
        <v>186</v>
      </c>
      <c r="E44" s="52" t="s">
        <v>61</v>
      </c>
      <c r="F44" s="51">
        <v>2.04</v>
      </c>
      <c r="G44" s="51">
        <v>1111.51</v>
      </c>
      <c r="H44" s="27">
        <f t="shared" si="1"/>
        <v>333.453</v>
      </c>
      <c r="I44" s="27">
        <f>G44+H44</f>
        <v>1444.963</v>
      </c>
      <c r="J44" s="286">
        <f>F44*I44</f>
        <v>2947.7245199999998</v>
      </c>
    </row>
    <row r="45" spans="1:10" ht="16.5" customHeight="1">
      <c r="A45" s="199"/>
      <c r="B45" s="64"/>
      <c r="C45" s="64"/>
      <c r="D45" s="68" t="s">
        <v>1198</v>
      </c>
      <c r="E45" s="69"/>
      <c r="F45" s="51"/>
      <c r="G45" s="51"/>
      <c r="H45" s="27">
        <f t="shared" si="1"/>
        <v>0</v>
      </c>
      <c r="I45" s="31"/>
      <c r="J45" s="190"/>
    </row>
    <row r="46" spans="1:10" ht="26.25">
      <c r="A46" s="200" t="s">
        <v>189</v>
      </c>
      <c r="B46" s="52">
        <v>96536</v>
      </c>
      <c r="C46" s="42" t="s">
        <v>70</v>
      </c>
      <c r="D46" s="40" t="s">
        <v>183</v>
      </c>
      <c r="E46" s="52" t="s">
        <v>5</v>
      </c>
      <c r="F46" s="51">
        <v>47.87</v>
      </c>
      <c r="G46" s="51">
        <v>73.43</v>
      </c>
      <c r="H46" s="27">
        <f t="shared" si="1"/>
        <v>22.029</v>
      </c>
      <c r="I46" s="35">
        <f aca="true" t="shared" si="2" ref="I46:I51">G46+H46</f>
        <v>95.459</v>
      </c>
      <c r="J46" s="190">
        <f aca="true" t="shared" si="3" ref="J46:J51">F46*I46</f>
        <v>4569.62233</v>
      </c>
    </row>
    <row r="47" spans="1:10" ht="26.25">
      <c r="A47" s="199" t="s">
        <v>190</v>
      </c>
      <c r="B47" s="52">
        <v>96545</v>
      </c>
      <c r="C47" s="42" t="s">
        <v>70</v>
      </c>
      <c r="D47" s="40" t="s">
        <v>1113</v>
      </c>
      <c r="E47" s="52" t="s">
        <v>86</v>
      </c>
      <c r="F47" s="51">
        <v>165</v>
      </c>
      <c r="G47" s="51">
        <v>15.71</v>
      </c>
      <c r="H47" s="27">
        <f t="shared" si="1"/>
        <v>4.713</v>
      </c>
      <c r="I47" s="35">
        <f t="shared" si="2"/>
        <v>20.423000000000002</v>
      </c>
      <c r="J47" s="190">
        <f t="shared" si="3"/>
        <v>3369.795</v>
      </c>
    </row>
    <row r="48" spans="1:10" ht="26.25" hidden="1">
      <c r="A48" s="200" t="s">
        <v>1156</v>
      </c>
      <c r="B48" s="52">
        <v>96546</v>
      </c>
      <c r="C48" s="42" t="s">
        <v>70</v>
      </c>
      <c r="D48" s="40" t="s">
        <v>1111</v>
      </c>
      <c r="E48" s="52" t="s">
        <v>86</v>
      </c>
      <c r="F48" s="51"/>
      <c r="G48" s="51">
        <v>14.01</v>
      </c>
      <c r="H48" s="27">
        <f t="shared" si="1"/>
        <v>4.202999999999999</v>
      </c>
      <c r="I48" s="35">
        <f t="shared" si="2"/>
        <v>18.213</v>
      </c>
      <c r="J48" s="190">
        <f t="shared" si="3"/>
        <v>0</v>
      </c>
    </row>
    <row r="49" spans="1:10" ht="26.25" hidden="1">
      <c r="A49" s="199" t="s">
        <v>1157</v>
      </c>
      <c r="B49" s="52">
        <v>96547</v>
      </c>
      <c r="C49" s="42" t="s">
        <v>70</v>
      </c>
      <c r="D49" s="40" t="s">
        <v>1114</v>
      </c>
      <c r="E49" s="52" t="s">
        <v>86</v>
      </c>
      <c r="F49" s="51"/>
      <c r="G49" s="51">
        <v>11.85</v>
      </c>
      <c r="H49" s="27">
        <f t="shared" si="1"/>
        <v>3.5549999999999997</v>
      </c>
      <c r="I49" s="35">
        <f t="shared" si="2"/>
        <v>15.405</v>
      </c>
      <c r="J49" s="190">
        <f t="shared" si="3"/>
        <v>0</v>
      </c>
    </row>
    <row r="50" spans="1:10" ht="26.25">
      <c r="A50" s="200" t="s">
        <v>1158</v>
      </c>
      <c r="B50" s="52">
        <v>104111</v>
      </c>
      <c r="C50" s="42" t="s">
        <v>70</v>
      </c>
      <c r="D50" s="40" t="s">
        <v>1112</v>
      </c>
      <c r="E50" s="52" t="s">
        <v>86</v>
      </c>
      <c r="F50" s="51">
        <v>65</v>
      </c>
      <c r="G50" s="51">
        <v>20.27</v>
      </c>
      <c r="H50" s="27">
        <f t="shared" si="1"/>
        <v>6.0809999999999995</v>
      </c>
      <c r="I50" s="35">
        <f t="shared" si="2"/>
        <v>26.351</v>
      </c>
      <c r="J50" s="190">
        <f t="shared" si="3"/>
        <v>1712.815</v>
      </c>
    </row>
    <row r="51" spans="1:10" ht="39">
      <c r="A51" s="199" t="s">
        <v>1055</v>
      </c>
      <c r="B51" s="52">
        <v>103682</v>
      </c>
      <c r="C51" s="42" t="s">
        <v>70</v>
      </c>
      <c r="D51" s="40" t="s">
        <v>1115</v>
      </c>
      <c r="E51" s="52" t="s">
        <v>61</v>
      </c>
      <c r="F51" s="51">
        <v>3.14</v>
      </c>
      <c r="G51" s="51">
        <v>1127.28</v>
      </c>
      <c r="H51" s="27">
        <f t="shared" si="1"/>
        <v>338.18399999999997</v>
      </c>
      <c r="I51" s="35">
        <f t="shared" si="2"/>
        <v>1465.464</v>
      </c>
      <c r="J51" s="190">
        <f t="shared" si="3"/>
        <v>4601.55696</v>
      </c>
    </row>
    <row r="52" spans="1:10" ht="12.75">
      <c r="A52" s="316" t="s">
        <v>40</v>
      </c>
      <c r="B52" s="317"/>
      <c r="C52" s="317"/>
      <c r="D52" s="317"/>
      <c r="E52" s="317"/>
      <c r="F52" s="317"/>
      <c r="G52" s="317"/>
      <c r="H52" s="317"/>
      <c r="I52" s="317"/>
      <c r="J52" s="192">
        <f>SUM(J27:J51)</f>
        <v>53869.352419999996</v>
      </c>
    </row>
    <row r="53" spans="1:10" ht="12.75">
      <c r="A53" s="191"/>
      <c r="B53" s="140"/>
      <c r="C53" s="140"/>
      <c r="D53" s="140"/>
      <c r="E53" s="140"/>
      <c r="F53" s="140"/>
      <c r="G53" s="140"/>
      <c r="H53" s="140"/>
      <c r="I53" s="140"/>
      <c r="J53" s="192"/>
    </row>
    <row r="54" spans="1:10" ht="12.75">
      <c r="A54" s="187" t="s">
        <v>163</v>
      </c>
      <c r="B54" s="53"/>
      <c r="C54" s="53"/>
      <c r="D54" s="54" t="s">
        <v>1079</v>
      </c>
      <c r="E54" s="54"/>
      <c r="F54" s="55"/>
      <c r="G54" s="55"/>
      <c r="H54" s="55"/>
      <c r="I54" s="55"/>
      <c r="J54" s="188">
        <f>J58</f>
        <v>33391.73565</v>
      </c>
    </row>
    <row r="55" spans="1:10" ht="36" customHeight="1" hidden="1">
      <c r="A55" s="202" t="s">
        <v>164</v>
      </c>
      <c r="B55" s="42">
        <v>101162</v>
      </c>
      <c r="C55" s="42" t="s">
        <v>70</v>
      </c>
      <c r="D55" s="40" t="s">
        <v>1120</v>
      </c>
      <c r="E55" s="5" t="s">
        <v>5</v>
      </c>
      <c r="F55" s="31"/>
      <c r="G55" s="31">
        <v>153.13</v>
      </c>
      <c r="H55" s="27">
        <f>0.3*G55</f>
        <v>45.939</v>
      </c>
      <c r="I55" s="35">
        <f>G55+H55</f>
        <v>199.069</v>
      </c>
      <c r="J55" s="190">
        <f>F55*I55</f>
        <v>0</v>
      </c>
    </row>
    <row r="56" spans="1:10" ht="65.25" customHeight="1">
      <c r="A56" s="202" t="s">
        <v>164</v>
      </c>
      <c r="B56" s="42">
        <v>102362</v>
      </c>
      <c r="C56" s="42" t="s">
        <v>70</v>
      </c>
      <c r="D56" s="40" t="s">
        <v>1121</v>
      </c>
      <c r="E56" s="5" t="s">
        <v>5</v>
      </c>
      <c r="F56" s="31">
        <v>134.85</v>
      </c>
      <c r="G56" s="31">
        <v>155.43</v>
      </c>
      <c r="H56" s="27">
        <f>0.3*G56</f>
        <v>46.629</v>
      </c>
      <c r="I56" s="35">
        <f>G56+H56</f>
        <v>202.059</v>
      </c>
      <c r="J56" s="190">
        <f>F56*I56</f>
        <v>27247.65615</v>
      </c>
    </row>
    <row r="57" spans="1:10" ht="42" customHeight="1">
      <c r="A57" s="202" t="s">
        <v>1080</v>
      </c>
      <c r="B57" s="42">
        <v>103322</v>
      </c>
      <c r="C57" s="42" t="s">
        <v>70</v>
      </c>
      <c r="D57" s="40" t="s">
        <v>1117</v>
      </c>
      <c r="E57" s="5" t="s">
        <v>5</v>
      </c>
      <c r="F57" s="31">
        <v>80.79</v>
      </c>
      <c r="G57" s="31">
        <v>58.5</v>
      </c>
      <c r="H57" s="27">
        <f>0.3*G57</f>
        <v>17.55</v>
      </c>
      <c r="I57" s="35">
        <f>G57+H57</f>
        <v>76.05</v>
      </c>
      <c r="J57" s="190">
        <f>F57*I57</f>
        <v>6144.0795</v>
      </c>
    </row>
    <row r="58" spans="1:10" ht="12.75">
      <c r="A58" s="316" t="s">
        <v>267</v>
      </c>
      <c r="B58" s="317"/>
      <c r="C58" s="317"/>
      <c r="D58" s="317"/>
      <c r="E58" s="318"/>
      <c r="F58" s="318"/>
      <c r="G58" s="318"/>
      <c r="H58" s="318"/>
      <c r="I58" s="318"/>
      <c r="J58" s="192">
        <f>SUM(J55:J57)</f>
        <v>33391.73565</v>
      </c>
    </row>
    <row r="59" spans="1:10" ht="12.75">
      <c r="A59" s="195"/>
      <c r="B59" s="1"/>
      <c r="C59" s="1"/>
      <c r="D59" s="11"/>
      <c r="E59" s="12"/>
      <c r="F59" s="13"/>
      <c r="G59" s="13"/>
      <c r="H59" s="13"/>
      <c r="I59" s="36"/>
      <c r="J59" s="196"/>
    </row>
    <row r="60" spans="1:10" ht="12.75">
      <c r="A60" s="187" t="s">
        <v>41</v>
      </c>
      <c r="B60" s="53"/>
      <c r="C60" s="53"/>
      <c r="D60" s="54" t="s">
        <v>4</v>
      </c>
      <c r="E60" s="54"/>
      <c r="F60" s="55"/>
      <c r="G60" s="55"/>
      <c r="H60" s="55"/>
      <c r="I60" s="55"/>
      <c r="J60" s="188">
        <f>J75</f>
        <v>1548.0628800000002</v>
      </c>
    </row>
    <row r="61" spans="1:10" ht="12.75">
      <c r="A61" s="189"/>
      <c r="B61" s="3"/>
      <c r="C61" s="3"/>
      <c r="D61" s="79" t="s">
        <v>1082</v>
      </c>
      <c r="E61" s="5"/>
      <c r="F61" s="19"/>
      <c r="G61" s="19"/>
      <c r="H61" s="19"/>
      <c r="I61" s="19"/>
      <c r="J61" s="203"/>
    </row>
    <row r="62" spans="1:10" ht="52.5" hidden="1">
      <c r="A62" s="204" t="s">
        <v>1159</v>
      </c>
      <c r="B62" s="73">
        <v>90844</v>
      </c>
      <c r="C62" s="42" t="s">
        <v>70</v>
      </c>
      <c r="D62" s="40" t="s">
        <v>1119</v>
      </c>
      <c r="E62" s="5" t="s">
        <v>2</v>
      </c>
      <c r="F62" s="31"/>
      <c r="G62" s="31">
        <v>991.43</v>
      </c>
      <c r="H62" s="27">
        <f aca="true" t="shared" si="4" ref="H62:H67">0.3*G62</f>
        <v>297.429</v>
      </c>
      <c r="I62" s="35">
        <f aca="true" t="shared" si="5" ref="I62:I67">G62+H62</f>
        <v>1288.859</v>
      </c>
      <c r="J62" s="190">
        <f aca="true" t="shared" si="6" ref="J62:J67">F62*I62</f>
        <v>0</v>
      </c>
    </row>
    <row r="63" spans="1:10" ht="52.5" hidden="1">
      <c r="A63" s="204" t="s">
        <v>87</v>
      </c>
      <c r="B63" s="73">
        <v>90843</v>
      </c>
      <c r="C63" s="42" t="s">
        <v>70</v>
      </c>
      <c r="D63" s="40" t="s">
        <v>1118</v>
      </c>
      <c r="E63" s="5" t="s">
        <v>2</v>
      </c>
      <c r="F63" s="31"/>
      <c r="G63" s="31">
        <v>907.25</v>
      </c>
      <c r="H63" s="27">
        <f t="shared" si="4"/>
        <v>272.175</v>
      </c>
      <c r="I63" s="35">
        <f t="shared" si="5"/>
        <v>1179.425</v>
      </c>
      <c r="J63" s="190">
        <f t="shared" si="6"/>
        <v>0</v>
      </c>
    </row>
    <row r="64" spans="1:10" ht="26.25" hidden="1">
      <c r="A64" s="204" t="s">
        <v>166</v>
      </c>
      <c r="B64" s="73">
        <v>90801</v>
      </c>
      <c r="C64" s="42" t="s">
        <v>70</v>
      </c>
      <c r="D64" s="40" t="s">
        <v>1006</v>
      </c>
      <c r="E64" s="5" t="s">
        <v>2</v>
      </c>
      <c r="F64" s="31"/>
      <c r="G64" s="31"/>
      <c r="H64" s="27">
        <f t="shared" si="4"/>
        <v>0</v>
      </c>
      <c r="I64" s="35">
        <f t="shared" si="5"/>
        <v>0</v>
      </c>
      <c r="J64" s="190">
        <f t="shared" si="6"/>
        <v>0</v>
      </c>
    </row>
    <row r="65" spans="1:10" ht="26.25">
      <c r="A65" s="204" t="s">
        <v>1159</v>
      </c>
      <c r="B65" s="73">
        <v>90068</v>
      </c>
      <c r="C65" s="42" t="s">
        <v>1036</v>
      </c>
      <c r="D65" s="40" t="s">
        <v>1199</v>
      </c>
      <c r="E65" s="5" t="s">
        <v>5</v>
      </c>
      <c r="F65" s="31">
        <v>3.36</v>
      </c>
      <c r="G65" s="31">
        <v>354.41</v>
      </c>
      <c r="H65" s="27">
        <f t="shared" si="4"/>
        <v>106.32300000000001</v>
      </c>
      <c r="I65" s="35">
        <f t="shared" si="5"/>
        <v>460.73300000000006</v>
      </c>
      <c r="J65" s="190">
        <f t="shared" si="6"/>
        <v>1548.0628800000002</v>
      </c>
    </row>
    <row r="66" spans="1:10" ht="12.75" hidden="1">
      <c r="A66" s="204" t="s">
        <v>167</v>
      </c>
      <c r="B66" s="73">
        <v>90821</v>
      </c>
      <c r="C66" s="42" t="s">
        <v>70</v>
      </c>
      <c r="D66" s="40" t="s">
        <v>1007</v>
      </c>
      <c r="E66" s="5" t="s">
        <v>2</v>
      </c>
      <c r="F66" s="31"/>
      <c r="G66" s="31"/>
      <c r="H66" s="27">
        <f t="shared" si="4"/>
        <v>0</v>
      </c>
      <c r="I66" s="35">
        <f t="shared" si="5"/>
        <v>0</v>
      </c>
      <c r="J66" s="190">
        <f t="shared" si="6"/>
        <v>0</v>
      </c>
    </row>
    <row r="67" spans="1:10" ht="26.25" hidden="1">
      <c r="A67" s="204" t="s">
        <v>165</v>
      </c>
      <c r="B67" s="73">
        <v>91341</v>
      </c>
      <c r="C67" s="42" t="s">
        <v>70</v>
      </c>
      <c r="D67" s="40" t="s">
        <v>1057</v>
      </c>
      <c r="E67" s="5" t="s">
        <v>5</v>
      </c>
      <c r="F67" s="31"/>
      <c r="G67" s="31">
        <v>460.45</v>
      </c>
      <c r="H67" s="27">
        <f t="shared" si="4"/>
        <v>138.135</v>
      </c>
      <c r="I67" s="35">
        <f t="shared" si="5"/>
        <v>598.585</v>
      </c>
      <c r="J67" s="190">
        <f t="shared" si="6"/>
        <v>0</v>
      </c>
    </row>
    <row r="68" spans="1:10" ht="12.75" hidden="1">
      <c r="A68" s="189"/>
      <c r="B68" s="42"/>
      <c r="C68" s="4"/>
      <c r="D68" s="43" t="s">
        <v>71</v>
      </c>
      <c r="E68" s="5"/>
      <c r="F68" s="31"/>
      <c r="G68" s="31"/>
      <c r="H68" s="27"/>
      <c r="I68" s="19"/>
      <c r="J68" s="190"/>
    </row>
    <row r="69" spans="1:10" ht="12.75" hidden="1">
      <c r="A69" s="204" t="s">
        <v>166</v>
      </c>
      <c r="B69" s="42">
        <v>90830</v>
      </c>
      <c r="C69" s="4" t="s">
        <v>70</v>
      </c>
      <c r="D69" s="40" t="s">
        <v>72</v>
      </c>
      <c r="E69" s="5" t="s">
        <v>2</v>
      </c>
      <c r="F69" s="31"/>
      <c r="G69" s="31">
        <v>158.18</v>
      </c>
      <c r="H69" s="27">
        <f>0.3*G69</f>
        <v>47.454</v>
      </c>
      <c r="I69" s="35">
        <f>G69+H69</f>
        <v>205.63400000000001</v>
      </c>
      <c r="J69" s="190">
        <f>F69*I69</f>
        <v>0</v>
      </c>
    </row>
    <row r="70" spans="1:10" ht="26.25" hidden="1">
      <c r="A70" s="204" t="s">
        <v>1008</v>
      </c>
      <c r="B70" s="42">
        <v>90831</v>
      </c>
      <c r="C70" s="4" t="s">
        <v>70</v>
      </c>
      <c r="D70" s="40" t="s">
        <v>1011</v>
      </c>
      <c r="E70" s="5" t="s">
        <v>2</v>
      </c>
      <c r="F70" s="31"/>
      <c r="G70" s="31"/>
      <c r="H70" s="27">
        <f>0.3*G70</f>
        <v>0</v>
      </c>
      <c r="I70" s="35">
        <f>G70+H70</f>
        <v>0</v>
      </c>
      <c r="J70" s="190">
        <f>F70*I70</f>
        <v>0</v>
      </c>
    </row>
    <row r="71" spans="1:10" ht="12.75" hidden="1">
      <c r="A71" s="205"/>
      <c r="B71" s="42"/>
      <c r="C71" s="42"/>
      <c r="D71" s="77" t="s">
        <v>191</v>
      </c>
      <c r="E71" s="77"/>
      <c r="F71" s="77"/>
      <c r="G71" s="77"/>
      <c r="H71" s="27"/>
      <c r="I71" s="87"/>
      <c r="J71" s="190"/>
    </row>
    <row r="72" spans="1:10" ht="12.75" hidden="1">
      <c r="A72" s="204" t="s">
        <v>1009</v>
      </c>
      <c r="B72" s="42">
        <v>94559</v>
      </c>
      <c r="C72" s="42" t="s">
        <v>70</v>
      </c>
      <c r="D72" s="40" t="s">
        <v>192</v>
      </c>
      <c r="E72" s="5" t="s">
        <v>5</v>
      </c>
      <c r="F72" s="31"/>
      <c r="G72" s="31"/>
      <c r="H72" s="27">
        <f>0.3*G72</f>
        <v>0</v>
      </c>
      <c r="I72" s="35">
        <f>G72+H72</f>
        <v>0</v>
      </c>
      <c r="J72" s="190">
        <f>F72*I72</f>
        <v>0</v>
      </c>
    </row>
    <row r="73" spans="1:10" ht="26.25" hidden="1">
      <c r="A73" s="204" t="s">
        <v>1009</v>
      </c>
      <c r="B73" s="42">
        <v>94579</v>
      </c>
      <c r="C73" s="42" t="s">
        <v>70</v>
      </c>
      <c r="D73" s="40" t="s">
        <v>1012</v>
      </c>
      <c r="E73" s="5" t="s">
        <v>5</v>
      </c>
      <c r="F73" s="34"/>
      <c r="G73" s="34"/>
      <c r="H73" s="27">
        <f>0.3*G73</f>
        <v>0</v>
      </c>
      <c r="I73" s="35">
        <f>G73+H73</f>
        <v>0</v>
      </c>
      <c r="J73" s="190">
        <f>F73*I73</f>
        <v>0</v>
      </c>
    </row>
    <row r="74" spans="1:10" ht="26.25" hidden="1">
      <c r="A74" s="204" t="s">
        <v>1010</v>
      </c>
      <c r="B74" s="42">
        <v>94576</v>
      </c>
      <c r="C74" s="42" t="s">
        <v>70</v>
      </c>
      <c r="D74" s="40" t="s">
        <v>1013</v>
      </c>
      <c r="E74" s="5" t="s">
        <v>5</v>
      </c>
      <c r="F74" s="34"/>
      <c r="G74" s="34"/>
      <c r="H74" s="27">
        <f>0.3*G74</f>
        <v>0</v>
      </c>
      <c r="I74" s="35">
        <f>G74+H74</f>
        <v>0</v>
      </c>
      <c r="J74" s="190">
        <f>F74*I74</f>
        <v>0</v>
      </c>
    </row>
    <row r="75" spans="1:10" ht="12.75">
      <c r="A75" s="316" t="s">
        <v>42</v>
      </c>
      <c r="B75" s="317"/>
      <c r="C75" s="317"/>
      <c r="D75" s="317"/>
      <c r="E75" s="318"/>
      <c r="F75" s="318"/>
      <c r="G75" s="318"/>
      <c r="H75" s="318"/>
      <c r="I75" s="318"/>
      <c r="J75" s="192">
        <f>SUM(J62:J74)</f>
        <v>1548.0628800000002</v>
      </c>
    </row>
    <row r="76" spans="1:10" ht="12.75">
      <c r="A76" s="195"/>
      <c r="B76" s="1"/>
      <c r="C76" s="1"/>
      <c r="D76" s="11"/>
      <c r="E76" s="12"/>
      <c r="F76" s="13"/>
      <c r="G76" s="13"/>
      <c r="H76" s="13"/>
      <c r="I76" s="36"/>
      <c r="J76" s="196"/>
    </row>
    <row r="77" spans="1:10" ht="12.75" hidden="1">
      <c r="A77" s="187" t="s">
        <v>43</v>
      </c>
      <c r="B77" s="53"/>
      <c r="C77" s="53"/>
      <c r="D77" s="54" t="s">
        <v>73</v>
      </c>
      <c r="E77" s="54"/>
      <c r="F77" s="55"/>
      <c r="G77" s="55"/>
      <c r="H77" s="55"/>
      <c r="I77" s="55"/>
      <c r="J77" s="188">
        <f>J87</f>
        <v>0</v>
      </c>
    </row>
    <row r="78" spans="1:11" ht="39" hidden="1">
      <c r="A78" s="204" t="s">
        <v>16</v>
      </c>
      <c r="B78" s="4">
        <v>92543</v>
      </c>
      <c r="C78" s="4" t="s">
        <v>70</v>
      </c>
      <c r="D78" s="40" t="s">
        <v>1014</v>
      </c>
      <c r="E78" s="5" t="s">
        <v>5</v>
      </c>
      <c r="F78" s="31"/>
      <c r="G78" s="31">
        <v>14.08</v>
      </c>
      <c r="H78" s="27">
        <f aca="true" t="shared" si="7" ref="H78:H86">0.3*G78</f>
        <v>4.224</v>
      </c>
      <c r="I78" s="35">
        <f aca="true" t="shared" si="8" ref="I78:I86">G78+H78</f>
        <v>18.304000000000002</v>
      </c>
      <c r="J78" s="190">
        <f aca="true" t="shared" si="9" ref="J78:J86">F78*I78</f>
        <v>0</v>
      </c>
      <c r="K78" s="6" t="s">
        <v>1104</v>
      </c>
    </row>
    <row r="79" spans="1:11" ht="39" hidden="1">
      <c r="A79" s="204" t="s">
        <v>17</v>
      </c>
      <c r="B79" s="4">
        <v>92255</v>
      </c>
      <c r="C79" s="4" t="s">
        <v>70</v>
      </c>
      <c r="D79" s="40" t="s">
        <v>1077</v>
      </c>
      <c r="E79" s="5" t="s">
        <v>5</v>
      </c>
      <c r="F79" s="31"/>
      <c r="G79" s="31">
        <v>33.67</v>
      </c>
      <c r="H79" s="27">
        <f t="shared" si="7"/>
        <v>10.101</v>
      </c>
      <c r="I79" s="35">
        <f t="shared" si="8"/>
        <v>43.771</v>
      </c>
      <c r="J79" s="190">
        <f t="shared" si="9"/>
        <v>0</v>
      </c>
      <c r="K79" s="6" t="s">
        <v>1105</v>
      </c>
    </row>
    <row r="80" spans="1:11" ht="26.25" hidden="1">
      <c r="A80" s="204" t="s">
        <v>18</v>
      </c>
      <c r="B80" s="4">
        <v>94213</v>
      </c>
      <c r="C80" s="4" t="s">
        <v>70</v>
      </c>
      <c r="D80" s="40" t="s">
        <v>1078</v>
      </c>
      <c r="E80" s="5" t="s">
        <v>5</v>
      </c>
      <c r="F80" s="31"/>
      <c r="G80" s="31">
        <v>42.12</v>
      </c>
      <c r="H80" s="27">
        <f t="shared" si="7"/>
        <v>12.636</v>
      </c>
      <c r="I80" s="35">
        <f t="shared" si="8"/>
        <v>54.756</v>
      </c>
      <c r="J80" s="190">
        <f t="shared" si="9"/>
        <v>0</v>
      </c>
      <c r="K80" s="6" t="s">
        <v>1106</v>
      </c>
    </row>
    <row r="81" spans="1:10" ht="12.75" hidden="1">
      <c r="A81" s="204" t="s">
        <v>19</v>
      </c>
      <c r="B81" s="4">
        <v>75220</v>
      </c>
      <c r="C81" s="4" t="s">
        <v>70</v>
      </c>
      <c r="D81" s="40" t="s">
        <v>1017</v>
      </c>
      <c r="E81" s="5" t="s">
        <v>1</v>
      </c>
      <c r="F81" s="31"/>
      <c r="G81" s="31">
        <v>51.31</v>
      </c>
      <c r="H81" s="27">
        <f t="shared" si="7"/>
        <v>15.393</v>
      </c>
      <c r="I81" s="35">
        <f t="shared" si="8"/>
        <v>66.703</v>
      </c>
      <c r="J81" s="190">
        <f t="shared" si="9"/>
        <v>0</v>
      </c>
    </row>
    <row r="82" spans="1:11" ht="12.75" hidden="1">
      <c r="A82" s="204" t="s">
        <v>1018</v>
      </c>
      <c r="B82" s="4">
        <v>55960</v>
      </c>
      <c r="C82" s="4" t="s">
        <v>70</v>
      </c>
      <c r="D82" s="40" t="s">
        <v>129</v>
      </c>
      <c r="E82" s="5" t="s">
        <v>5</v>
      </c>
      <c r="F82" s="31"/>
      <c r="G82" s="31">
        <v>4.66</v>
      </c>
      <c r="H82" s="27">
        <f t="shared" si="7"/>
        <v>1.398</v>
      </c>
      <c r="I82" s="35">
        <f t="shared" si="8"/>
        <v>6.058</v>
      </c>
      <c r="J82" s="190">
        <f t="shared" si="9"/>
        <v>0</v>
      </c>
      <c r="K82" s="6" t="s">
        <v>1104</v>
      </c>
    </row>
    <row r="83" spans="1:11" ht="39" hidden="1">
      <c r="A83" s="204" t="s">
        <v>1019</v>
      </c>
      <c r="B83" s="42">
        <v>94207</v>
      </c>
      <c r="C83" s="42" t="s">
        <v>70</v>
      </c>
      <c r="D83" s="40" t="s">
        <v>1015</v>
      </c>
      <c r="E83" s="5" t="s">
        <v>5</v>
      </c>
      <c r="F83" s="31"/>
      <c r="G83" s="31">
        <v>47.7</v>
      </c>
      <c r="H83" s="27">
        <f t="shared" si="7"/>
        <v>14.31</v>
      </c>
      <c r="I83" s="35">
        <f t="shared" si="8"/>
        <v>62.010000000000005</v>
      </c>
      <c r="J83" s="190">
        <f t="shared" si="9"/>
        <v>0</v>
      </c>
      <c r="K83" s="6" t="s">
        <v>1104</v>
      </c>
    </row>
    <row r="84" spans="1:10" ht="26.25" hidden="1">
      <c r="A84" s="204" t="s">
        <v>1020</v>
      </c>
      <c r="B84" s="290">
        <v>94231</v>
      </c>
      <c r="C84" s="290" t="s">
        <v>70</v>
      </c>
      <c r="D84" s="291" t="s">
        <v>1058</v>
      </c>
      <c r="E84" s="5" t="s">
        <v>1</v>
      </c>
      <c r="F84" s="19"/>
      <c r="G84" s="19">
        <v>28.27</v>
      </c>
      <c r="H84" s="27">
        <f t="shared" si="7"/>
        <v>8.481</v>
      </c>
      <c r="I84" s="35">
        <f t="shared" si="8"/>
        <v>36.751</v>
      </c>
      <c r="J84" s="190">
        <f t="shared" si="9"/>
        <v>0</v>
      </c>
    </row>
    <row r="85" spans="1:10" ht="26.25" hidden="1">
      <c r="A85" s="204" t="s">
        <v>1021</v>
      </c>
      <c r="B85" s="42">
        <v>94228</v>
      </c>
      <c r="C85" s="42" t="s">
        <v>70</v>
      </c>
      <c r="D85" s="40" t="s">
        <v>1016</v>
      </c>
      <c r="E85" s="5" t="s">
        <v>1</v>
      </c>
      <c r="F85" s="31"/>
      <c r="G85" s="31">
        <v>56.35</v>
      </c>
      <c r="H85" s="27">
        <f t="shared" si="7"/>
        <v>16.905</v>
      </c>
      <c r="I85" s="35">
        <f t="shared" si="8"/>
        <v>73.255</v>
      </c>
      <c r="J85" s="190">
        <f t="shared" si="9"/>
        <v>0</v>
      </c>
    </row>
    <row r="86" spans="1:10" ht="26.25" hidden="1">
      <c r="A86" s="204" t="s">
        <v>1024</v>
      </c>
      <c r="B86" s="42">
        <v>94229</v>
      </c>
      <c r="C86" s="42" t="s">
        <v>70</v>
      </c>
      <c r="D86" s="40" t="s">
        <v>1023</v>
      </c>
      <c r="E86" s="5" t="s">
        <v>1</v>
      </c>
      <c r="F86" s="31"/>
      <c r="G86" s="31">
        <v>110.27</v>
      </c>
      <c r="H86" s="27">
        <f t="shared" si="7"/>
        <v>33.080999999999996</v>
      </c>
      <c r="I86" s="35">
        <f t="shared" si="8"/>
        <v>143.351</v>
      </c>
      <c r="J86" s="190">
        <f t="shared" si="9"/>
        <v>0</v>
      </c>
    </row>
    <row r="87" spans="1:10" ht="12.75" hidden="1">
      <c r="A87" s="316" t="s">
        <v>44</v>
      </c>
      <c r="B87" s="317"/>
      <c r="C87" s="317"/>
      <c r="D87" s="317"/>
      <c r="E87" s="317"/>
      <c r="F87" s="317"/>
      <c r="G87" s="317"/>
      <c r="H87" s="317"/>
      <c r="I87" s="317"/>
      <c r="J87" s="192">
        <f>SUM(J78:J86)</f>
        <v>0</v>
      </c>
    </row>
    <row r="88" spans="1:10" ht="12.75" hidden="1">
      <c r="A88" s="195"/>
      <c r="B88" s="1"/>
      <c r="C88" s="1"/>
      <c r="D88" s="11"/>
      <c r="E88" s="12"/>
      <c r="F88" s="13"/>
      <c r="G88" s="13"/>
      <c r="H88" s="13"/>
      <c r="I88" s="36"/>
      <c r="J88" s="196"/>
    </row>
    <row r="89" spans="1:10" ht="12.75">
      <c r="A89" s="187" t="s">
        <v>43</v>
      </c>
      <c r="B89" s="53"/>
      <c r="C89" s="53"/>
      <c r="D89" s="54" t="s">
        <v>1061</v>
      </c>
      <c r="E89" s="54"/>
      <c r="F89" s="55"/>
      <c r="G89" s="55"/>
      <c r="H89" s="55"/>
      <c r="I89" s="55"/>
      <c r="J89" s="188">
        <f>J92</f>
        <v>21595.820999999996</v>
      </c>
    </row>
    <row r="90" spans="1:10" ht="12.75">
      <c r="A90" s="295" t="s">
        <v>16</v>
      </c>
      <c r="B90" s="296">
        <v>250610</v>
      </c>
      <c r="C90" s="296" t="s">
        <v>1036</v>
      </c>
      <c r="D90" s="297" t="s">
        <v>1062</v>
      </c>
      <c r="E90" s="89" t="s">
        <v>1063</v>
      </c>
      <c r="F90" s="293">
        <v>1</v>
      </c>
      <c r="G90" s="96">
        <v>16612.17</v>
      </c>
      <c r="H90" s="294">
        <f>0.3*G90</f>
        <v>4983.650999999999</v>
      </c>
      <c r="I90" s="35">
        <f>G90+H90</f>
        <v>21595.820999999996</v>
      </c>
      <c r="J90" s="190">
        <f>F90*I90</f>
        <v>21595.820999999996</v>
      </c>
    </row>
    <row r="91" spans="1:11" ht="26.25" hidden="1">
      <c r="A91" s="194" t="s">
        <v>1066</v>
      </c>
      <c r="B91" s="42"/>
      <c r="C91" s="42" t="s">
        <v>1065</v>
      </c>
      <c r="D91" s="40" t="s">
        <v>1064</v>
      </c>
      <c r="E91" s="47" t="s">
        <v>5</v>
      </c>
      <c r="F91" s="293"/>
      <c r="G91" s="51">
        <v>4.62</v>
      </c>
      <c r="H91" s="294">
        <f>0.3*G91</f>
        <v>1.386</v>
      </c>
      <c r="I91" s="35">
        <f>G91+H91</f>
        <v>6.006</v>
      </c>
      <c r="J91" s="190">
        <f>F91*I91</f>
        <v>0</v>
      </c>
      <c r="K91" s="6" t="s">
        <v>1107</v>
      </c>
    </row>
    <row r="92" spans="1:10" ht="12.75">
      <c r="A92" s="316" t="s">
        <v>46</v>
      </c>
      <c r="B92" s="317"/>
      <c r="C92" s="317"/>
      <c r="D92" s="317"/>
      <c r="E92" s="317"/>
      <c r="F92" s="317"/>
      <c r="G92" s="317"/>
      <c r="H92" s="317"/>
      <c r="I92" s="317"/>
      <c r="J92" s="192">
        <f>SUM(J90:J91)</f>
        <v>21595.820999999996</v>
      </c>
    </row>
    <row r="93" spans="1:10" ht="12.75">
      <c r="A93" s="206"/>
      <c r="B93" s="46"/>
      <c r="C93" s="46"/>
      <c r="D93" s="46"/>
      <c r="E93" s="46"/>
      <c r="F93" s="46"/>
      <c r="G93" s="46"/>
      <c r="H93" s="46"/>
      <c r="I93" s="46"/>
      <c r="J93" s="207"/>
    </row>
    <row r="94" spans="1:10" ht="12.75">
      <c r="A94" s="187" t="s">
        <v>45</v>
      </c>
      <c r="B94" s="53"/>
      <c r="C94" s="53"/>
      <c r="D94" s="54" t="s">
        <v>74</v>
      </c>
      <c r="E94" s="54"/>
      <c r="F94" s="55"/>
      <c r="G94" s="55"/>
      <c r="H94" s="55"/>
      <c r="I94" s="55"/>
      <c r="J94" s="188">
        <f>J100</f>
        <v>10307.34978</v>
      </c>
    </row>
    <row r="95" spans="1:10" ht="18.75" customHeight="1">
      <c r="A95" s="204" t="s">
        <v>20</v>
      </c>
      <c r="B95" s="38">
        <v>87879</v>
      </c>
      <c r="C95" s="89" t="s">
        <v>70</v>
      </c>
      <c r="D95" s="14" t="s">
        <v>67</v>
      </c>
      <c r="E95" s="15" t="s">
        <v>5</v>
      </c>
      <c r="F95" s="31">
        <f>F57*2</f>
        <v>161.58</v>
      </c>
      <c r="G95" s="34">
        <v>4.75</v>
      </c>
      <c r="H95" s="27">
        <f>0.3*G95</f>
        <v>1.425</v>
      </c>
      <c r="I95" s="35">
        <f>G95+H95</f>
        <v>6.175</v>
      </c>
      <c r="J95" s="190">
        <f>F95*I95</f>
        <v>997.7565000000001</v>
      </c>
    </row>
    <row r="96" spans="1:10" ht="27.75" customHeight="1" hidden="1">
      <c r="A96" s="204" t="s">
        <v>168</v>
      </c>
      <c r="B96" s="29">
        <v>87527</v>
      </c>
      <c r="C96" s="89" t="s">
        <v>70</v>
      </c>
      <c r="D96" s="28" t="s">
        <v>68</v>
      </c>
      <c r="E96" s="30" t="s">
        <v>5</v>
      </c>
      <c r="F96" s="31"/>
      <c r="G96" s="31"/>
      <c r="H96" s="27">
        <f>0.3*G96</f>
        <v>0</v>
      </c>
      <c r="I96" s="35">
        <f>G96+H96</f>
        <v>0</v>
      </c>
      <c r="J96" s="190">
        <f>F96*I96</f>
        <v>0</v>
      </c>
    </row>
    <row r="97" spans="1:12" ht="30" customHeight="1">
      <c r="A97" s="204" t="s">
        <v>1066</v>
      </c>
      <c r="B97" s="29">
        <v>87529</v>
      </c>
      <c r="C97" s="89" t="s">
        <v>70</v>
      </c>
      <c r="D97" s="28" t="s">
        <v>130</v>
      </c>
      <c r="E97" s="30" t="s">
        <v>5</v>
      </c>
      <c r="F97" s="31">
        <f>F95</f>
        <v>161.58</v>
      </c>
      <c r="G97" s="31">
        <v>44.32</v>
      </c>
      <c r="H97" s="27">
        <f>0.3*G97</f>
        <v>13.296</v>
      </c>
      <c r="I97" s="35">
        <f>G97+H97</f>
        <v>57.616</v>
      </c>
      <c r="J97" s="190">
        <f>F97*I97</f>
        <v>9309.593280000001</v>
      </c>
      <c r="L97" s="6" t="s">
        <v>1084</v>
      </c>
    </row>
    <row r="98" spans="1:10" ht="29.25" customHeight="1" hidden="1">
      <c r="A98" s="204" t="s">
        <v>170</v>
      </c>
      <c r="B98" s="41">
        <v>20021</v>
      </c>
      <c r="C98" s="298" t="s">
        <v>1036</v>
      </c>
      <c r="D98" s="299" t="s">
        <v>1076</v>
      </c>
      <c r="E98" s="16" t="s">
        <v>5</v>
      </c>
      <c r="F98" s="32"/>
      <c r="G98" s="32"/>
      <c r="H98" s="27">
        <f>0.3*G98</f>
        <v>0</v>
      </c>
      <c r="I98" s="35">
        <f>G98+H98</f>
        <v>0</v>
      </c>
      <c r="J98" s="190">
        <f>F98*I98</f>
        <v>0</v>
      </c>
    </row>
    <row r="99" spans="1:10" ht="30" customHeight="1" hidden="1">
      <c r="A99" s="204" t="s">
        <v>1160</v>
      </c>
      <c r="B99" s="29">
        <v>87273</v>
      </c>
      <c r="C99" s="89" t="s">
        <v>70</v>
      </c>
      <c r="D99" s="28" t="s">
        <v>1068</v>
      </c>
      <c r="E99" s="30" t="s">
        <v>5</v>
      </c>
      <c r="F99" s="31"/>
      <c r="G99" s="32">
        <v>69.63</v>
      </c>
      <c r="H99" s="27">
        <f>0.3*G99</f>
        <v>20.889</v>
      </c>
      <c r="I99" s="35">
        <f>G99+H99</f>
        <v>90.51899999999999</v>
      </c>
      <c r="J99" s="190">
        <f>F99*I99</f>
        <v>0</v>
      </c>
    </row>
    <row r="100" spans="1:10" ht="12.75">
      <c r="A100" s="316" t="s">
        <v>48</v>
      </c>
      <c r="B100" s="317"/>
      <c r="C100" s="317"/>
      <c r="D100" s="317"/>
      <c r="E100" s="317"/>
      <c r="F100" s="317"/>
      <c r="G100" s="317"/>
      <c r="H100" s="317"/>
      <c r="I100" s="317"/>
      <c r="J100" s="192">
        <f>SUM(J95:J99)</f>
        <v>10307.34978</v>
      </c>
    </row>
    <row r="101" spans="1:10" ht="12.75">
      <c r="A101" s="206"/>
      <c r="B101" s="46"/>
      <c r="C101" s="46"/>
      <c r="D101" s="46"/>
      <c r="E101" s="46"/>
      <c r="F101" s="46"/>
      <c r="G101" s="46"/>
      <c r="H101" s="46"/>
      <c r="I101" s="46"/>
      <c r="J101" s="207"/>
    </row>
    <row r="102" spans="1:10" ht="12.75">
      <c r="A102" s="187" t="s">
        <v>47</v>
      </c>
      <c r="B102" s="53"/>
      <c r="C102" s="53"/>
      <c r="D102" s="54" t="s">
        <v>75</v>
      </c>
      <c r="E102" s="54"/>
      <c r="F102" s="55"/>
      <c r="G102" s="55"/>
      <c r="H102" s="55"/>
      <c r="I102" s="55"/>
      <c r="J102" s="188">
        <f>J116</f>
        <v>44899.24997999999</v>
      </c>
    </row>
    <row r="103" spans="1:10" ht="26.25">
      <c r="A103" s="204" t="s">
        <v>21</v>
      </c>
      <c r="B103" s="42">
        <v>87690</v>
      </c>
      <c r="C103" s="89" t="s">
        <v>70</v>
      </c>
      <c r="D103" s="40" t="s">
        <v>1200</v>
      </c>
      <c r="E103" s="15" t="s">
        <v>5</v>
      </c>
      <c r="F103" s="31">
        <v>59.48</v>
      </c>
      <c r="G103" s="31">
        <v>58.2</v>
      </c>
      <c r="H103" s="27">
        <f aca="true" t="shared" si="10" ref="H103:H109">0.3*G103</f>
        <v>17.46</v>
      </c>
      <c r="I103" s="35">
        <f aca="true" t="shared" si="11" ref="I103:I109">G103+H103</f>
        <v>75.66</v>
      </c>
      <c r="J103" s="190">
        <f aca="true" t="shared" si="12" ref="J103:J109">F103*I103</f>
        <v>4500.256799999999</v>
      </c>
    </row>
    <row r="104" spans="1:10" ht="12.75" hidden="1">
      <c r="A104" s="204" t="s">
        <v>23</v>
      </c>
      <c r="B104" s="175">
        <v>20628</v>
      </c>
      <c r="C104" s="89" t="s">
        <v>1036</v>
      </c>
      <c r="D104" s="40" t="s">
        <v>1059</v>
      </c>
      <c r="E104" s="15" t="s">
        <v>5</v>
      </c>
      <c r="F104" s="31"/>
      <c r="G104" s="31"/>
      <c r="H104" s="27">
        <f t="shared" si="10"/>
        <v>0</v>
      </c>
      <c r="I104" s="35">
        <f t="shared" si="11"/>
        <v>0</v>
      </c>
      <c r="J104" s="190">
        <f t="shared" si="12"/>
        <v>0</v>
      </c>
    </row>
    <row r="105" spans="1:10" ht="26.25" hidden="1">
      <c r="A105" s="204" t="s">
        <v>24</v>
      </c>
      <c r="B105" s="175">
        <v>84191</v>
      </c>
      <c r="C105" s="89" t="s">
        <v>70</v>
      </c>
      <c r="D105" s="40" t="s">
        <v>1060</v>
      </c>
      <c r="E105" s="15" t="s">
        <v>5</v>
      </c>
      <c r="F105" s="31"/>
      <c r="G105" s="31"/>
      <c r="H105" s="27">
        <f t="shared" si="10"/>
        <v>0</v>
      </c>
      <c r="I105" s="35">
        <f t="shared" si="11"/>
        <v>0</v>
      </c>
      <c r="J105" s="190">
        <f t="shared" si="12"/>
        <v>0</v>
      </c>
    </row>
    <row r="106" spans="1:10" ht="26.25" hidden="1">
      <c r="A106" s="204" t="s">
        <v>168</v>
      </c>
      <c r="B106" s="175">
        <v>87251</v>
      </c>
      <c r="C106" s="89" t="s">
        <v>70</v>
      </c>
      <c r="D106" s="40" t="s">
        <v>228</v>
      </c>
      <c r="E106" s="15" t="s">
        <v>5</v>
      </c>
      <c r="F106" s="31"/>
      <c r="G106" s="31">
        <v>59.01</v>
      </c>
      <c r="H106" s="27">
        <f t="shared" si="10"/>
        <v>17.703</v>
      </c>
      <c r="I106" s="35">
        <f t="shared" si="11"/>
        <v>76.713</v>
      </c>
      <c r="J106" s="190">
        <f t="shared" si="12"/>
        <v>0</v>
      </c>
    </row>
    <row r="107" spans="1:10" ht="26.25" hidden="1">
      <c r="A107" s="204" t="s">
        <v>169</v>
      </c>
      <c r="B107" s="175">
        <v>88649</v>
      </c>
      <c r="C107" s="89" t="s">
        <v>70</v>
      </c>
      <c r="D107" s="40" t="s">
        <v>1122</v>
      </c>
      <c r="E107" s="15" t="s">
        <v>1</v>
      </c>
      <c r="F107" s="31"/>
      <c r="G107" s="31">
        <v>9.27</v>
      </c>
      <c r="H107" s="27">
        <f>0.3*G107</f>
        <v>2.7809999999999997</v>
      </c>
      <c r="I107" s="35">
        <f>G107+H107</f>
        <v>12.050999999999998</v>
      </c>
      <c r="J107" s="190">
        <f>F107*I107</f>
        <v>0</v>
      </c>
    </row>
    <row r="108" spans="1:10" ht="29.25" customHeight="1">
      <c r="A108" s="204" t="s">
        <v>168</v>
      </c>
      <c r="B108" s="41">
        <v>101749</v>
      </c>
      <c r="C108" s="89" t="s">
        <v>70</v>
      </c>
      <c r="D108" s="40" t="s">
        <v>1123</v>
      </c>
      <c r="E108" s="5" t="s">
        <v>5</v>
      </c>
      <c r="F108" s="31">
        <v>471.78</v>
      </c>
      <c r="G108" s="31">
        <v>65.87</v>
      </c>
      <c r="H108" s="27">
        <f t="shared" si="10"/>
        <v>19.761</v>
      </c>
      <c r="I108" s="35">
        <f t="shared" si="11"/>
        <v>85.631</v>
      </c>
      <c r="J108" s="190">
        <f t="shared" si="12"/>
        <v>40398.99318</v>
      </c>
    </row>
    <row r="109" spans="1:10" ht="29.25" customHeight="1" hidden="1">
      <c r="A109" s="204" t="s">
        <v>1092</v>
      </c>
      <c r="B109" s="41">
        <v>20235</v>
      </c>
      <c r="C109" s="298" t="s">
        <v>1036</v>
      </c>
      <c r="D109" s="299" t="s">
        <v>1075</v>
      </c>
      <c r="E109" s="16" t="s">
        <v>5</v>
      </c>
      <c r="F109" s="32"/>
      <c r="G109" s="32"/>
      <c r="H109" s="27">
        <f t="shared" si="10"/>
        <v>0</v>
      </c>
      <c r="I109" s="35">
        <f t="shared" si="11"/>
        <v>0</v>
      </c>
      <c r="J109" s="190">
        <f t="shared" si="12"/>
        <v>0</v>
      </c>
    </row>
    <row r="110" spans="1:10" ht="12.75" hidden="1">
      <c r="A110" s="189"/>
      <c r="B110" s="86"/>
      <c r="C110" s="71"/>
      <c r="D110" s="49" t="s">
        <v>1088</v>
      </c>
      <c r="E110" s="16"/>
      <c r="F110" s="32"/>
      <c r="G110" s="32"/>
      <c r="H110" s="27"/>
      <c r="I110" s="35"/>
      <c r="J110" s="190"/>
    </row>
    <row r="111" spans="1:10" ht="26.25" hidden="1">
      <c r="A111" s="204" t="s">
        <v>1093</v>
      </c>
      <c r="B111" s="72">
        <v>92398</v>
      </c>
      <c r="C111" s="89" t="s">
        <v>70</v>
      </c>
      <c r="D111" s="40" t="s">
        <v>1085</v>
      </c>
      <c r="E111" s="16" t="s">
        <v>5</v>
      </c>
      <c r="F111" s="32"/>
      <c r="G111" s="32"/>
      <c r="H111" s="27">
        <f>0.3*G111</f>
        <v>0</v>
      </c>
      <c r="I111" s="35">
        <f>G111+H111</f>
        <v>0</v>
      </c>
      <c r="J111" s="190">
        <f>F111*I111</f>
        <v>0</v>
      </c>
    </row>
    <row r="112" spans="1:10" ht="52.5" hidden="1">
      <c r="A112" s="204" t="s">
        <v>1094</v>
      </c>
      <c r="B112" s="72">
        <v>94275</v>
      </c>
      <c r="C112" s="89" t="s">
        <v>70</v>
      </c>
      <c r="D112" s="40" t="s">
        <v>1086</v>
      </c>
      <c r="E112" s="16" t="s">
        <v>1</v>
      </c>
      <c r="F112" s="32"/>
      <c r="G112" s="32"/>
      <c r="H112" s="27">
        <f>0.3*G112</f>
        <v>0</v>
      </c>
      <c r="I112" s="35">
        <f>G112+H112</f>
        <v>0</v>
      </c>
      <c r="J112" s="190">
        <f>F112*I112</f>
        <v>0</v>
      </c>
    </row>
    <row r="113" spans="1:10" ht="52.5" hidden="1">
      <c r="A113" s="204" t="s">
        <v>1090</v>
      </c>
      <c r="B113" s="72">
        <v>94276</v>
      </c>
      <c r="C113" s="89" t="s">
        <v>70</v>
      </c>
      <c r="D113" s="40" t="s">
        <v>1087</v>
      </c>
      <c r="E113" s="16" t="s">
        <v>1</v>
      </c>
      <c r="F113" s="32"/>
      <c r="G113" s="32"/>
      <c r="H113" s="27">
        <f>0.3*G113</f>
        <v>0</v>
      </c>
      <c r="I113" s="35">
        <f>G113+H113</f>
        <v>0</v>
      </c>
      <c r="J113" s="190">
        <f>F113*I113</f>
        <v>0</v>
      </c>
    </row>
    <row r="114" spans="1:10" ht="12.75" hidden="1">
      <c r="A114" s="204" t="s">
        <v>1095</v>
      </c>
      <c r="B114" s="72">
        <v>85180</v>
      </c>
      <c r="C114" s="89" t="s">
        <v>70</v>
      </c>
      <c r="D114" s="40" t="s">
        <v>1089</v>
      </c>
      <c r="E114" s="16" t="s">
        <v>5</v>
      </c>
      <c r="F114" s="32"/>
      <c r="G114" s="32"/>
      <c r="H114" s="27">
        <f>0.3*G114</f>
        <v>0</v>
      </c>
      <c r="I114" s="35">
        <f>G114+H114</f>
        <v>0</v>
      </c>
      <c r="J114" s="190">
        <f>F114*I114</f>
        <v>0</v>
      </c>
    </row>
    <row r="115" spans="1:10" ht="12.75" hidden="1">
      <c r="A115" s="204" t="s">
        <v>1096</v>
      </c>
      <c r="B115" s="72">
        <v>94992</v>
      </c>
      <c r="C115" s="89" t="s">
        <v>70</v>
      </c>
      <c r="D115" s="40" t="s">
        <v>1083</v>
      </c>
      <c r="E115" s="16" t="s">
        <v>5</v>
      </c>
      <c r="F115" s="32"/>
      <c r="G115" s="32"/>
      <c r="H115" s="27">
        <f>0.3*G115</f>
        <v>0</v>
      </c>
      <c r="I115" s="35">
        <f>G115+H115</f>
        <v>0</v>
      </c>
      <c r="J115" s="190">
        <f>F115*I115</f>
        <v>0</v>
      </c>
    </row>
    <row r="116" spans="1:10" ht="12.75">
      <c r="A116" s="316" t="s">
        <v>50</v>
      </c>
      <c r="B116" s="317"/>
      <c r="C116" s="317"/>
      <c r="D116" s="317"/>
      <c r="E116" s="317"/>
      <c r="F116" s="317"/>
      <c r="G116" s="317"/>
      <c r="H116" s="317"/>
      <c r="I116" s="317"/>
      <c r="J116" s="192">
        <f>SUM(J103:J115)</f>
        <v>44899.24997999999</v>
      </c>
    </row>
    <row r="117" spans="1:10" ht="12.75">
      <c r="A117" s="206"/>
      <c r="B117" s="46"/>
      <c r="C117" s="46"/>
      <c r="D117" s="46"/>
      <c r="E117" s="46"/>
      <c r="F117" s="46"/>
      <c r="G117" s="46"/>
      <c r="H117" s="46"/>
      <c r="I117" s="46"/>
      <c r="J117" s="207"/>
    </row>
    <row r="118" spans="1:10" ht="12.75">
      <c r="A118" s="187" t="s">
        <v>49</v>
      </c>
      <c r="B118" s="53"/>
      <c r="C118" s="53"/>
      <c r="D118" s="54" t="s">
        <v>1067</v>
      </c>
      <c r="E118" s="54"/>
      <c r="F118" s="55"/>
      <c r="G118" s="55"/>
      <c r="H118" s="55"/>
      <c r="I118" s="55"/>
      <c r="J118" s="188">
        <f>J128</f>
        <v>26874.874780000002</v>
      </c>
    </row>
    <row r="119" spans="1:10" ht="12.75">
      <c r="A119" s="193" t="s">
        <v>22</v>
      </c>
      <c r="B119" s="42">
        <v>88485</v>
      </c>
      <c r="C119" s="89" t="s">
        <v>70</v>
      </c>
      <c r="D119" s="40" t="s">
        <v>1026</v>
      </c>
      <c r="E119" s="30" t="s">
        <v>5</v>
      </c>
      <c r="F119" s="99">
        <f>F97-F99</f>
        <v>161.58</v>
      </c>
      <c r="G119" s="99">
        <v>2.33</v>
      </c>
      <c r="H119" s="27">
        <f aca="true" t="shared" si="13" ref="H119:H127">0.3*G119</f>
        <v>0.699</v>
      </c>
      <c r="I119" s="35">
        <f aca="true" t="shared" si="14" ref="I119:I127">G119+H119</f>
        <v>3.029</v>
      </c>
      <c r="J119" s="190">
        <f aca="true" t="shared" si="15" ref="J119:J127">F119*I119</f>
        <v>489.42582000000004</v>
      </c>
    </row>
    <row r="120" spans="1:10" ht="12.75">
      <c r="A120" s="193" t="s">
        <v>23</v>
      </c>
      <c r="B120" s="42">
        <v>96130</v>
      </c>
      <c r="C120" s="89" t="s">
        <v>70</v>
      </c>
      <c r="D120" s="40" t="s">
        <v>1025</v>
      </c>
      <c r="E120" s="30" t="s">
        <v>5</v>
      </c>
      <c r="F120" s="99">
        <f>F119</f>
        <v>161.58</v>
      </c>
      <c r="G120" s="289">
        <v>17.65</v>
      </c>
      <c r="H120" s="27">
        <f t="shared" si="13"/>
        <v>5.294999999999999</v>
      </c>
      <c r="I120" s="35">
        <f t="shared" si="14"/>
        <v>22.944999999999997</v>
      </c>
      <c r="J120" s="190">
        <f t="shared" si="15"/>
        <v>3707.4530999999997</v>
      </c>
    </row>
    <row r="121" spans="1:10" ht="12.75">
      <c r="A121" s="193" t="s">
        <v>24</v>
      </c>
      <c r="B121" s="42">
        <v>95626</v>
      </c>
      <c r="C121" s="89" t="s">
        <v>70</v>
      </c>
      <c r="D121" s="40" t="s">
        <v>131</v>
      </c>
      <c r="E121" s="30" t="s">
        <v>5</v>
      </c>
      <c r="F121" s="99">
        <f>F119</f>
        <v>161.58</v>
      </c>
      <c r="G121" s="289">
        <v>16.98</v>
      </c>
      <c r="H121" s="27">
        <f t="shared" si="13"/>
        <v>5.094</v>
      </c>
      <c r="I121" s="35">
        <f t="shared" si="14"/>
        <v>22.074</v>
      </c>
      <c r="J121" s="190">
        <f t="shared" si="15"/>
        <v>3566.7169200000008</v>
      </c>
    </row>
    <row r="122" spans="1:10" ht="26.25" hidden="1">
      <c r="A122" s="193" t="s">
        <v>1091</v>
      </c>
      <c r="B122" s="42">
        <v>100721</v>
      </c>
      <c r="C122" s="89" t="s">
        <v>70</v>
      </c>
      <c r="D122" s="40" t="s">
        <v>1124</v>
      </c>
      <c r="E122" s="30" t="s">
        <v>5</v>
      </c>
      <c r="F122" s="292"/>
      <c r="G122" s="289">
        <v>23.45</v>
      </c>
      <c r="H122" s="27">
        <f>0.3*G122</f>
        <v>7.034999999999999</v>
      </c>
      <c r="I122" s="35">
        <f>G122+H122</f>
        <v>30.485</v>
      </c>
      <c r="J122" s="190">
        <f>F122*I122</f>
        <v>0</v>
      </c>
    </row>
    <row r="123" spans="1:10" ht="39">
      <c r="A123" s="193" t="s">
        <v>1091</v>
      </c>
      <c r="B123" s="42">
        <v>100725</v>
      </c>
      <c r="C123" s="89" t="s">
        <v>70</v>
      </c>
      <c r="D123" s="40" t="s">
        <v>1125</v>
      </c>
      <c r="E123" s="30" t="s">
        <v>5</v>
      </c>
      <c r="F123" s="292">
        <v>3.36</v>
      </c>
      <c r="G123" s="289">
        <v>23.72</v>
      </c>
      <c r="H123" s="27">
        <f>0.3*G123</f>
        <v>7.116</v>
      </c>
      <c r="I123" s="35">
        <f>G123+H123</f>
        <v>30.836</v>
      </c>
      <c r="J123" s="190">
        <f>F123*I123</f>
        <v>103.60896</v>
      </c>
    </row>
    <row r="124" spans="1:10" ht="26.25">
      <c r="A124" s="193" t="s">
        <v>1092</v>
      </c>
      <c r="B124" s="42">
        <v>102492</v>
      </c>
      <c r="C124" s="89" t="s">
        <v>70</v>
      </c>
      <c r="D124" s="40" t="s">
        <v>1138</v>
      </c>
      <c r="E124" s="30" t="s">
        <v>5</v>
      </c>
      <c r="F124" s="292">
        <f>F108+F103</f>
        <v>531.26</v>
      </c>
      <c r="G124" s="289">
        <v>25.21</v>
      </c>
      <c r="H124" s="27">
        <f>0.3*G124</f>
        <v>7.563</v>
      </c>
      <c r="I124" s="35">
        <f>G124+H124</f>
        <v>32.773</v>
      </c>
      <c r="J124" s="190">
        <f>F124*I124</f>
        <v>17410.98398</v>
      </c>
    </row>
    <row r="125" spans="1:10" ht="26.25">
      <c r="A125" s="193" t="s">
        <v>1093</v>
      </c>
      <c r="B125" s="290">
        <v>102504</v>
      </c>
      <c r="C125" s="89" t="s">
        <v>70</v>
      </c>
      <c r="D125" s="291" t="s">
        <v>1126</v>
      </c>
      <c r="E125" s="30" t="s">
        <v>1</v>
      </c>
      <c r="F125" s="292">
        <v>141.5</v>
      </c>
      <c r="G125" s="289">
        <v>8.68</v>
      </c>
      <c r="H125" s="27">
        <f t="shared" si="13"/>
        <v>2.6039999999999996</v>
      </c>
      <c r="I125" s="35">
        <f t="shared" si="14"/>
        <v>11.283999999999999</v>
      </c>
      <c r="J125" s="190">
        <f t="shared" si="15"/>
        <v>1596.686</v>
      </c>
    </row>
    <row r="126" spans="1:10" ht="15" customHeight="1" hidden="1">
      <c r="A126" s="193" t="s">
        <v>1090</v>
      </c>
      <c r="B126" s="42" t="s">
        <v>160</v>
      </c>
      <c r="C126" s="89" t="s">
        <v>70</v>
      </c>
      <c r="D126" s="40" t="s">
        <v>161</v>
      </c>
      <c r="E126" s="30" t="s">
        <v>5</v>
      </c>
      <c r="F126" s="32"/>
      <c r="G126" s="289"/>
      <c r="H126" s="27">
        <f t="shared" si="13"/>
        <v>0</v>
      </c>
      <c r="I126" s="35">
        <f t="shared" si="14"/>
        <v>0</v>
      </c>
      <c r="J126" s="190">
        <f t="shared" si="15"/>
        <v>0</v>
      </c>
    </row>
    <row r="127" spans="1:10" ht="26.25" hidden="1">
      <c r="A127" s="193" t="s">
        <v>1090</v>
      </c>
      <c r="B127" s="42">
        <v>102218</v>
      </c>
      <c r="C127" s="89" t="s">
        <v>70</v>
      </c>
      <c r="D127" s="40" t="s">
        <v>1127</v>
      </c>
      <c r="E127" s="5" t="s">
        <v>5</v>
      </c>
      <c r="F127" s="32"/>
      <c r="G127" s="289">
        <v>15.06</v>
      </c>
      <c r="H127" s="27">
        <f t="shared" si="13"/>
        <v>4.518</v>
      </c>
      <c r="I127" s="35">
        <f t="shared" si="14"/>
        <v>19.578</v>
      </c>
      <c r="J127" s="190">
        <f t="shared" si="15"/>
        <v>0</v>
      </c>
    </row>
    <row r="128" spans="1:10" ht="12.75">
      <c r="A128" s="316" t="s">
        <v>52</v>
      </c>
      <c r="B128" s="317"/>
      <c r="C128" s="317"/>
      <c r="D128" s="317"/>
      <c r="E128" s="317"/>
      <c r="F128" s="317"/>
      <c r="G128" s="317"/>
      <c r="H128" s="317"/>
      <c r="I128" s="317"/>
      <c r="J128" s="192">
        <f>SUM(J119:J127)</f>
        <v>26874.874780000002</v>
      </c>
    </row>
    <row r="129" spans="1:10" ht="12.75">
      <c r="A129" s="191"/>
      <c r="B129" s="140"/>
      <c r="C129" s="140"/>
      <c r="D129" s="140"/>
      <c r="E129" s="140"/>
      <c r="F129" s="140"/>
      <c r="G129" s="140"/>
      <c r="H129" s="140"/>
      <c r="I129" s="140"/>
      <c r="J129" s="192"/>
    </row>
    <row r="130" spans="1:10" ht="12.75" hidden="1">
      <c r="A130" s="187" t="s">
        <v>51</v>
      </c>
      <c r="B130" s="53"/>
      <c r="C130" s="53"/>
      <c r="D130" s="54" t="s">
        <v>133</v>
      </c>
      <c r="E130" s="54"/>
      <c r="F130" s="55"/>
      <c r="G130" s="55"/>
      <c r="H130" s="55"/>
      <c r="I130" s="55"/>
      <c r="J130" s="188">
        <f>J132</f>
        <v>0</v>
      </c>
    </row>
    <row r="131" spans="1:10" ht="28.5" customHeight="1" hidden="1">
      <c r="A131" s="208" t="s">
        <v>25</v>
      </c>
      <c r="B131" s="89">
        <v>96116</v>
      </c>
      <c r="C131" s="89" t="s">
        <v>70</v>
      </c>
      <c r="D131" s="141" t="s">
        <v>193</v>
      </c>
      <c r="E131" s="89" t="s">
        <v>5</v>
      </c>
      <c r="F131" s="51"/>
      <c r="G131" s="51">
        <v>81.4</v>
      </c>
      <c r="H131" s="142">
        <f>0.3*G131</f>
        <v>24.42</v>
      </c>
      <c r="I131" s="143">
        <f>G131+H131</f>
        <v>105.82000000000001</v>
      </c>
      <c r="J131" s="190">
        <f>F131*I131</f>
        <v>0</v>
      </c>
    </row>
    <row r="132" spans="1:10" ht="12.75" hidden="1">
      <c r="A132" s="316" t="s">
        <v>54</v>
      </c>
      <c r="B132" s="317"/>
      <c r="C132" s="317"/>
      <c r="D132" s="317"/>
      <c r="E132" s="317"/>
      <c r="F132" s="317"/>
      <c r="G132" s="317"/>
      <c r="H132" s="317"/>
      <c r="I132" s="317"/>
      <c r="J132" s="209">
        <f>SUM(J131:J131)</f>
        <v>0</v>
      </c>
    </row>
    <row r="133" spans="1:10" ht="12.75" hidden="1">
      <c r="A133" s="206"/>
      <c r="B133" s="46"/>
      <c r="C133" s="46"/>
      <c r="D133" s="46"/>
      <c r="E133" s="46"/>
      <c r="F133" s="46"/>
      <c r="G133" s="46"/>
      <c r="H133" s="46"/>
      <c r="I133" s="46"/>
      <c r="J133" s="207"/>
    </row>
    <row r="134" spans="1:10" ht="12.75" hidden="1">
      <c r="A134" s="187" t="s">
        <v>53</v>
      </c>
      <c r="B134" s="53"/>
      <c r="C134" s="53"/>
      <c r="D134" s="54" t="s">
        <v>79</v>
      </c>
      <c r="E134" s="54"/>
      <c r="F134" s="55"/>
      <c r="G134" s="55"/>
      <c r="H134" s="55"/>
      <c r="I134" s="55"/>
      <c r="J134" s="188">
        <f>J164</f>
        <v>0</v>
      </c>
    </row>
    <row r="135" spans="1:10" ht="12.75" hidden="1">
      <c r="A135" s="204" t="s">
        <v>26</v>
      </c>
      <c r="B135" s="52">
        <v>89987</v>
      </c>
      <c r="C135" s="52" t="s">
        <v>70</v>
      </c>
      <c r="D135" s="44" t="s">
        <v>230</v>
      </c>
      <c r="E135" s="89" t="s">
        <v>2</v>
      </c>
      <c r="F135" s="90"/>
      <c r="G135" s="90">
        <v>73.98</v>
      </c>
      <c r="H135" s="27">
        <f aca="true" t="shared" si="16" ref="H135:H143">0.3*G135</f>
        <v>22.194</v>
      </c>
      <c r="I135" s="35">
        <f aca="true" t="shared" si="17" ref="I135:I143">G135+H135</f>
        <v>96.174</v>
      </c>
      <c r="J135" s="190">
        <f aca="true" t="shared" si="18" ref="J135:J143">F135*I135</f>
        <v>0</v>
      </c>
    </row>
    <row r="136" spans="1:10" ht="26.25" hidden="1">
      <c r="A136" s="204" t="s">
        <v>1163</v>
      </c>
      <c r="B136" s="52">
        <v>94497</v>
      </c>
      <c r="C136" s="52" t="s">
        <v>70</v>
      </c>
      <c r="D136" s="44" t="s">
        <v>1136</v>
      </c>
      <c r="E136" s="89" t="s">
        <v>2</v>
      </c>
      <c r="F136" s="90"/>
      <c r="G136" s="90">
        <v>83.17</v>
      </c>
      <c r="H136" s="27">
        <f>0.3*G136</f>
        <v>24.951</v>
      </c>
      <c r="I136" s="35">
        <f>G136+H136</f>
        <v>108.12100000000001</v>
      </c>
      <c r="J136" s="190">
        <f>F136*I136</f>
        <v>0</v>
      </c>
    </row>
    <row r="137" spans="1:10" ht="26.25" hidden="1">
      <c r="A137" s="204" t="s">
        <v>1162</v>
      </c>
      <c r="B137" s="52">
        <v>94493</v>
      </c>
      <c r="C137" s="52" t="s">
        <v>70</v>
      </c>
      <c r="D137" s="44" t="s">
        <v>1137</v>
      </c>
      <c r="E137" s="89" t="s">
        <v>2</v>
      </c>
      <c r="F137" s="90"/>
      <c r="G137" s="90">
        <v>103.19</v>
      </c>
      <c r="H137" s="27">
        <f t="shared" si="16"/>
        <v>30.956999999999997</v>
      </c>
      <c r="I137" s="35">
        <f t="shared" si="17"/>
        <v>134.147</v>
      </c>
      <c r="J137" s="190">
        <f t="shared" si="18"/>
        <v>0</v>
      </c>
    </row>
    <row r="138" spans="1:10" ht="12.75" hidden="1">
      <c r="A138" s="204" t="s">
        <v>1164</v>
      </c>
      <c r="B138" s="52">
        <v>89985</v>
      </c>
      <c r="C138" s="52" t="s">
        <v>70</v>
      </c>
      <c r="D138" s="44" t="s">
        <v>229</v>
      </c>
      <c r="E138" s="89" t="s">
        <v>2</v>
      </c>
      <c r="F138" s="90"/>
      <c r="G138" s="90"/>
      <c r="H138" s="27">
        <f t="shared" si="16"/>
        <v>0</v>
      </c>
      <c r="I138" s="35">
        <f t="shared" si="17"/>
        <v>0</v>
      </c>
      <c r="J138" s="190">
        <f t="shared" si="18"/>
        <v>0</v>
      </c>
    </row>
    <row r="139" spans="1:10" ht="20.25" customHeight="1" hidden="1">
      <c r="A139" s="204" t="s">
        <v>1164</v>
      </c>
      <c r="B139" s="52">
        <v>99635</v>
      </c>
      <c r="C139" s="52" t="s">
        <v>70</v>
      </c>
      <c r="D139" s="44" t="s">
        <v>231</v>
      </c>
      <c r="E139" s="89" t="s">
        <v>2</v>
      </c>
      <c r="F139" s="90"/>
      <c r="G139" s="90">
        <v>324.25</v>
      </c>
      <c r="H139" s="27">
        <f t="shared" si="16"/>
        <v>97.27499999999999</v>
      </c>
      <c r="I139" s="35">
        <f t="shared" si="17"/>
        <v>421.525</v>
      </c>
      <c r="J139" s="190">
        <f t="shared" si="18"/>
        <v>0</v>
      </c>
    </row>
    <row r="140" spans="1:10" ht="39" hidden="1">
      <c r="A140" s="204" t="s">
        <v>1166</v>
      </c>
      <c r="B140" s="52">
        <v>89383</v>
      </c>
      <c r="C140" s="52" t="s">
        <v>70</v>
      </c>
      <c r="D140" s="44" t="s">
        <v>1031</v>
      </c>
      <c r="E140" s="89" t="s">
        <v>2</v>
      </c>
      <c r="F140" s="90"/>
      <c r="G140" s="90"/>
      <c r="H140" s="27">
        <f t="shared" si="16"/>
        <v>0</v>
      </c>
      <c r="I140" s="35">
        <f t="shared" si="17"/>
        <v>0</v>
      </c>
      <c r="J140" s="190">
        <f t="shared" si="18"/>
        <v>0</v>
      </c>
    </row>
    <row r="141" spans="1:10" ht="26.25" hidden="1">
      <c r="A141" s="204" t="s">
        <v>1167</v>
      </c>
      <c r="B141" s="52">
        <v>86884</v>
      </c>
      <c r="C141" s="52" t="s">
        <v>70</v>
      </c>
      <c r="D141" s="44" t="s">
        <v>1030</v>
      </c>
      <c r="E141" s="89" t="s">
        <v>2</v>
      </c>
      <c r="F141" s="90"/>
      <c r="G141" s="90"/>
      <c r="H141" s="27">
        <f t="shared" si="16"/>
        <v>0</v>
      </c>
      <c r="I141" s="35">
        <f t="shared" si="17"/>
        <v>0</v>
      </c>
      <c r="J141" s="190">
        <f t="shared" si="18"/>
        <v>0</v>
      </c>
    </row>
    <row r="142" spans="1:10" ht="12.75" hidden="1">
      <c r="A142" s="204" t="s">
        <v>1168</v>
      </c>
      <c r="B142" s="52">
        <v>86887</v>
      </c>
      <c r="C142" s="52" t="s">
        <v>70</v>
      </c>
      <c r="D142" s="44" t="s">
        <v>1029</v>
      </c>
      <c r="E142" s="89" t="s">
        <v>2</v>
      </c>
      <c r="F142" s="90"/>
      <c r="G142" s="90"/>
      <c r="H142" s="27">
        <f t="shared" si="16"/>
        <v>0</v>
      </c>
      <c r="I142" s="35">
        <f t="shared" si="17"/>
        <v>0</v>
      </c>
      <c r="J142" s="190">
        <f t="shared" si="18"/>
        <v>0</v>
      </c>
    </row>
    <row r="143" spans="1:10" ht="12.75" hidden="1">
      <c r="A143" s="204" t="s">
        <v>1161</v>
      </c>
      <c r="B143" s="52">
        <v>94703</v>
      </c>
      <c r="C143" s="52" t="s">
        <v>70</v>
      </c>
      <c r="D143" s="44" t="s">
        <v>1027</v>
      </c>
      <c r="E143" s="89" t="s">
        <v>2</v>
      </c>
      <c r="F143" s="90"/>
      <c r="G143" s="90"/>
      <c r="H143" s="27">
        <f t="shared" si="16"/>
        <v>0</v>
      </c>
      <c r="I143" s="35">
        <f t="shared" si="17"/>
        <v>0</v>
      </c>
      <c r="J143" s="190">
        <f t="shared" si="18"/>
        <v>0</v>
      </c>
    </row>
    <row r="144" spans="1:10" ht="12.75" hidden="1">
      <c r="A144" s="204" t="s">
        <v>1165</v>
      </c>
      <c r="B144" s="89">
        <v>89402</v>
      </c>
      <c r="C144" s="89" t="s">
        <v>70</v>
      </c>
      <c r="D144" s="44" t="s">
        <v>88</v>
      </c>
      <c r="E144" s="89" t="s">
        <v>1</v>
      </c>
      <c r="F144" s="90"/>
      <c r="G144" s="90">
        <v>11.64</v>
      </c>
      <c r="H144" s="27">
        <f aca="true" t="shared" si="19" ref="H144:H163">0.3*G144</f>
        <v>3.492</v>
      </c>
      <c r="I144" s="35">
        <f aca="true" t="shared" si="20" ref="I144:I163">G144+H144</f>
        <v>15.132000000000001</v>
      </c>
      <c r="J144" s="190">
        <f aca="true" t="shared" si="21" ref="J144:J163">F144*I144</f>
        <v>0</v>
      </c>
    </row>
    <row r="145" spans="1:10" ht="12.75" hidden="1">
      <c r="A145" s="204" t="s">
        <v>1166</v>
      </c>
      <c r="B145" s="89">
        <v>89448</v>
      </c>
      <c r="C145" s="89" t="s">
        <v>70</v>
      </c>
      <c r="D145" s="44" t="s">
        <v>1135</v>
      </c>
      <c r="E145" s="89" t="s">
        <v>1</v>
      </c>
      <c r="F145" s="90"/>
      <c r="G145" s="90">
        <v>17.75</v>
      </c>
      <c r="H145" s="27">
        <f>0.3*G145</f>
        <v>5.325</v>
      </c>
      <c r="I145" s="35">
        <f>G145+H145</f>
        <v>23.075</v>
      </c>
      <c r="J145" s="190">
        <f>F145*I145</f>
        <v>0</v>
      </c>
    </row>
    <row r="146" spans="1:10" ht="12.75" hidden="1">
      <c r="A146" s="204" t="s">
        <v>1167</v>
      </c>
      <c r="B146" s="89">
        <v>89449</v>
      </c>
      <c r="C146" s="89" t="s">
        <v>70</v>
      </c>
      <c r="D146" s="44" t="s">
        <v>123</v>
      </c>
      <c r="E146" s="89" t="s">
        <v>1</v>
      </c>
      <c r="F146" s="90"/>
      <c r="G146" s="90">
        <v>19.62</v>
      </c>
      <c r="H146" s="27">
        <f>0.3*G146</f>
        <v>5.886</v>
      </c>
      <c r="I146" s="35">
        <f>G146+H146</f>
        <v>25.506</v>
      </c>
      <c r="J146" s="190">
        <f>F146*I146</f>
        <v>0</v>
      </c>
    </row>
    <row r="147" spans="1:10" ht="12.75" hidden="1">
      <c r="A147" s="204" t="s">
        <v>1168</v>
      </c>
      <c r="B147" s="89">
        <v>89450</v>
      </c>
      <c r="C147" s="89" t="s">
        <v>70</v>
      </c>
      <c r="D147" s="44" t="s">
        <v>1134</v>
      </c>
      <c r="E147" s="89" t="s">
        <v>2</v>
      </c>
      <c r="F147" s="90"/>
      <c r="G147" s="90">
        <v>31.59</v>
      </c>
      <c r="H147" s="27">
        <f>0.3*G147</f>
        <v>9.477</v>
      </c>
      <c r="I147" s="35">
        <f>G147+H147</f>
        <v>41.067</v>
      </c>
      <c r="J147" s="190">
        <f>F147*I147</f>
        <v>0</v>
      </c>
    </row>
    <row r="148" spans="1:10" ht="12.75" hidden="1">
      <c r="A148" s="204" t="s">
        <v>1173</v>
      </c>
      <c r="B148" s="89">
        <v>89451</v>
      </c>
      <c r="C148" s="89" t="s">
        <v>70</v>
      </c>
      <c r="D148" s="44" t="s">
        <v>232</v>
      </c>
      <c r="E148" s="89" t="s">
        <v>1</v>
      </c>
      <c r="F148" s="90"/>
      <c r="G148" s="90"/>
      <c r="H148" s="27">
        <f>0.3*G148</f>
        <v>0</v>
      </c>
      <c r="I148" s="35">
        <f>G148+H148</f>
        <v>0</v>
      </c>
      <c r="J148" s="190">
        <f>F148*I148</f>
        <v>0</v>
      </c>
    </row>
    <row r="149" spans="1:10" ht="12.75" hidden="1">
      <c r="A149" s="204" t="s">
        <v>1161</v>
      </c>
      <c r="B149" s="89">
        <v>89362</v>
      </c>
      <c r="C149" s="89" t="s">
        <v>70</v>
      </c>
      <c r="D149" s="69" t="s">
        <v>106</v>
      </c>
      <c r="E149" s="52" t="s">
        <v>2</v>
      </c>
      <c r="F149" s="90"/>
      <c r="G149" s="90">
        <v>8.23</v>
      </c>
      <c r="H149" s="27">
        <f t="shared" si="19"/>
        <v>2.469</v>
      </c>
      <c r="I149" s="35">
        <f t="shared" si="20"/>
        <v>10.699</v>
      </c>
      <c r="J149" s="190">
        <f t="shared" si="21"/>
        <v>0</v>
      </c>
    </row>
    <row r="150" spans="1:10" ht="12.75" hidden="1">
      <c r="A150" s="204" t="s">
        <v>1169</v>
      </c>
      <c r="B150" s="89">
        <v>89497</v>
      </c>
      <c r="C150" s="89" t="s">
        <v>70</v>
      </c>
      <c r="D150" s="69" t="s">
        <v>1130</v>
      </c>
      <c r="E150" s="52" t="s">
        <v>2</v>
      </c>
      <c r="F150" s="90"/>
      <c r="G150" s="90">
        <v>12.66</v>
      </c>
      <c r="H150" s="27">
        <f>0.3*G150</f>
        <v>3.798</v>
      </c>
      <c r="I150" s="35">
        <f>G150+H150</f>
        <v>16.458</v>
      </c>
      <c r="J150" s="190">
        <f>F150*I150</f>
        <v>0</v>
      </c>
    </row>
    <row r="151" spans="1:10" ht="12.75" hidden="1">
      <c r="A151" s="204" t="s">
        <v>1170</v>
      </c>
      <c r="B151" s="89">
        <v>89501</v>
      </c>
      <c r="C151" s="89" t="s">
        <v>70</v>
      </c>
      <c r="D151" s="69" t="s">
        <v>233</v>
      </c>
      <c r="E151" s="52" t="s">
        <v>2</v>
      </c>
      <c r="F151" s="90"/>
      <c r="G151" s="90">
        <v>13.41</v>
      </c>
      <c r="H151" s="27">
        <f>0.3*G151</f>
        <v>4.023</v>
      </c>
      <c r="I151" s="35">
        <f>G151+H151</f>
        <v>17.433</v>
      </c>
      <c r="J151" s="190">
        <f>F151*I151</f>
        <v>0</v>
      </c>
    </row>
    <row r="152" spans="1:10" ht="12.75" hidden="1">
      <c r="A152" s="204" t="s">
        <v>1171</v>
      </c>
      <c r="B152" s="89">
        <v>89505</v>
      </c>
      <c r="C152" s="89" t="s">
        <v>70</v>
      </c>
      <c r="D152" s="69" t="s">
        <v>1131</v>
      </c>
      <c r="E152" s="52" t="s">
        <v>2</v>
      </c>
      <c r="F152" s="90"/>
      <c r="G152" s="90">
        <v>42.08</v>
      </c>
      <c r="H152" s="27">
        <f>0.3*G152</f>
        <v>12.623999999999999</v>
      </c>
      <c r="I152" s="35">
        <f>G152+H152</f>
        <v>54.70399999999999</v>
      </c>
      <c r="J152" s="190">
        <f>F152*I152</f>
        <v>0</v>
      </c>
    </row>
    <row r="153" spans="1:10" ht="12.75" hidden="1">
      <c r="A153" s="204" t="s">
        <v>1172</v>
      </c>
      <c r="B153" s="89">
        <v>89502</v>
      </c>
      <c r="C153" s="89" t="s">
        <v>70</v>
      </c>
      <c r="D153" s="69" t="s">
        <v>1129</v>
      </c>
      <c r="E153" s="52" t="s">
        <v>2</v>
      </c>
      <c r="F153" s="90"/>
      <c r="G153" s="90">
        <v>16.21</v>
      </c>
      <c r="H153" s="27">
        <f>0.3*G153</f>
        <v>4.863</v>
      </c>
      <c r="I153" s="35">
        <f>G153+H153</f>
        <v>21.073</v>
      </c>
      <c r="J153" s="190">
        <f>F153*I153</f>
        <v>0</v>
      </c>
    </row>
    <row r="154" spans="1:10" ht="12.75" hidden="1">
      <c r="A154" s="204" t="s">
        <v>1179</v>
      </c>
      <c r="B154" s="89">
        <v>89363</v>
      </c>
      <c r="C154" s="89" t="s">
        <v>70</v>
      </c>
      <c r="D154" s="69" t="s">
        <v>194</v>
      </c>
      <c r="E154" s="52" t="s">
        <v>2</v>
      </c>
      <c r="F154" s="90"/>
      <c r="G154" s="90"/>
      <c r="H154" s="27">
        <f t="shared" si="19"/>
        <v>0</v>
      </c>
      <c r="I154" s="35">
        <f t="shared" si="20"/>
        <v>0</v>
      </c>
      <c r="J154" s="190">
        <f t="shared" si="21"/>
        <v>0</v>
      </c>
    </row>
    <row r="155" spans="1:10" ht="12.75" hidden="1">
      <c r="A155" s="204" t="s">
        <v>1173</v>
      </c>
      <c r="B155" s="89">
        <v>103971</v>
      </c>
      <c r="C155" s="89" t="s">
        <v>70</v>
      </c>
      <c r="D155" s="69" t="s">
        <v>1128</v>
      </c>
      <c r="E155" s="52" t="s">
        <v>2</v>
      </c>
      <c r="F155" s="90"/>
      <c r="G155" s="90">
        <v>25.26</v>
      </c>
      <c r="H155" s="27">
        <f>0.3*G155</f>
        <v>7.578</v>
      </c>
      <c r="I155" s="35">
        <f>G155+H155</f>
        <v>32.838</v>
      </c>
      <c r="J155" s="190">
        <f>F155*I155</f>
        <v>0</v>
      </c>
    </row>
    <row r="156" spans="1:10" ht="12.75" hidden="1">
      <c r="A156" s="204" t="s">
        <v>1174</v>
      </c>
      <c r="B156" s="89">
        <v>103999</v>
      </c>
      <c r="C156" s="89" t="s">
        <v>70</v>
      </c>
      <c r="D156" s="69" t="s">
        <v>195</v>
      </c>
      <c r="E156" s="52" t="s">
        <v>2</v>
      </c>
      <c r="F156" s="90"/>
      <c r="G156" s="90">
        <v>11.64</v>
      </c>
      <c r="H156" s="27">
        <f t="shared" si="19"/>
        <v>3.492</v>
      </c>
      <c r="I156" s="35">
        <f t="shared" si="20"/>
        <v>15.132000000000001</v>
      </c>
      <c r="J156" s="190">
        <f t="shared" si="21"/>
        <v>0</v>
      </c>
    </row>
    <row r="157" spans="1:10" ht="12.75" hidden="1">
      <c r="A157" s="204" t="s">
        <v>1175</v>
      </c>
      <c r="B157" s="89">
        <v>89395</v>
      </c>
      <c r="C157" s="89" t="s">
        <v>70</v>
      </c>
      <c r="D157" s="69" t="s">
        <v>234</v>
      </c>
      <c r="E157" s="52" t="s">
        <v>2</v>
      </c>
      <c r="F157" s="90"/>
      <c r="G157" s="90">
        <v>11.39</v>
      </c>
      <c r="H157" s="27">
        <f t="shared" si="19"/>
        <v>3.4170000000000003</v>
      </c>
      <c r="I157" s="35">
        <f t="shared" si="20"/>
        <v>14.807</v>
      </c>
      <c r="J157" s="190">
        <f t="shared" si="21"/>
        <v>0</v>
      </c>
    </row>
    <row r="158" spans="1:10" ht="12.75" hidden="1">
      <c r="A158" s="204" t="s">
        <v>1176</v>
      </c>
      <c r="B158" s="89">
        <v>89625</v>
      </c>
      <c r="C158" s="89" t="s">
        <v>70</v>
      </c>
      <c r="D158" s="69" t="s">
        <v>235</v>
      </c>
      <c r="E158" s="52" t="s">
        <v>2</v>
      </c>
      <c r="F158" s="90"/>
      <c r="G158" s="90">
        <v>21.64</v>
      </c>
      <c r="H158" s="27">
        <f t="shared" si="19"/>
        <v>6.492</v>
      </c>
      <c r="I158" s="35">
        <f t="shared" si="20"/>
        <v>28.132</v>
      </c>
      <c r="J158" s="190">
        <f t="shared" si="21"/>
        <v>0</v>
      </c>
    </row>
    <row r="159" spans="1:10" ht="12.75" hidden="1">
      <c r="A159" s="204" t="s">
        <v>1177</v>
      </c>
      <c r="B159" s="89">
        <v>89628</v>
      </c>
      <c r="C159" s="89" t="s">
        <v>70</v>
      </c>
      <c r="D159" s="69" t="s">
        <v>1133</v>
      </c>
      <c r="E159" s="52" t="s">
        <v>2</v>
      </c>
      <c r="F159" s="90"/>
      <c r="G159" s="90">
        <v>48.06</v>
      </c>
      <c r="H159" s="27">
        <f t="shared" si="19"/>
        <v>14.418</v>
      </c>
      <c r="I159" s="35">
        <f t="shared" si="20"/>
        <v>62.478</v>
      </c>
      <c r="J159" s="190">
        <f t="shared" si="21"/>
        <v>0</v>
      </c>
    </row>
    <row r="160" spans="1:10" ht="12.75" hidden="1">
      <c r="A160" s="204" t="s">
        <v>1178</v>
      </c>
      <c r="B160" s="89">
        <v>89627</v>
      </c>
      <c r="C160" s="89" t="s">
        <v>70</v>
      </c>
      <c r="D160" s="69" t="s">
        <v>196</v>
      </c>
      <c r="E160" s="52" t="s">
        <v>2</v>
      </c>
      <c r="F160" s="90"/>
      <c r="G160" s="90">
        <v>19.54</v>
      </c>
      <c r="H160" s="27">
        <f t="shared" si="19"/>
        <v>5.861999999999999</v>
      </c>
      <c r="I160" s="35">
        <f t="shared" si="20"/>
        <v>25.401999999999997</v>
      </c>
      <c r="J160" s="190">
        <f t="shared" si="21"/>
        <v>0</v>
      </c>
    </row>
    <row r="161" spans="1:10" ht="12.75" hidden="1">
      <c r="A161" s="204" t="s">
        <v>1179</v>
      </c>
      <c r="B161" s="89">
        <v>89630</v>
      </c>
      <c r="C161" s="89" t="s">
        <v>70</v>
      </c>
      <c r="D161" s="69" t="s">
        <v>1132</v>
      </c>
      <c r="E161" s="52" t="s">
        <v>2</v>
      </c>
      <c r="F161" s="90"/>
      <c r="G161" s="90">
        <v>62.05</v>
      </c>
      <c r="H161" s="27">
        <f t="shared" si="19"/>
        <v>18.615</v>
      </c>
      <c r="I161" s="35">
        <f t="shared" si="20"/>
        <v>80.66499999999999</v>
      </c>
      <c r="J161" s="190">
        <f t="shared" si="21"/>
        <v>0</v>
      </c>
    </row>
    <row r="162" spans="1:10" ht="12.75" hidden="1">
      <c r="A162" s="204" t="s">
        <v>1180</v>
      </c>
      <c r="B162" s="89">
        <v>89366</v>
      </c>
      <c r="C162" s="89" t="s">
        <v>70</v>
      </c>
      <c r="D162" s="69" t="s">
        <v>237</v>
      </c>
      <c r="E162" s="52" t="s">
        <v>2</v>
      </c>
      <c r="F162" s="90"/>
      <c r="G162" s="90"/>
      <c r="H162" s="27">
        <f>0.3*G162</f>
        <v>0</v>
      </c>
      <c r="I162" s="35">
        <f>G162+H162</f>
        <v>0</v>
      </c>
      <c r="J162" s="190">
        <f>F162*I162</f>
        <v>0</v>
      </c>
    </row>
    <row r="163" spans="1:10" ht="12.75" hidden="1">
      <c r="A163" s="204" t="s">
        <v>1180</v>
      </c>
      <c r="B163" s="89">
        <v>90373</v>
      </c>
      <c r="C163" s="89" t="s">
        <v>70</v>
      </c>
      <c r="D163" s="69" t="s">
        <v>236</v>
      </c>
      <c r="E163" s="52" t="s">
        <v>2</v>
      </c>
      <c r="F163" s="90"/>
      <c r="G163" s="90">
        <v>12.4</v>
      </c>
      <c r="H163" s="27">
        <f t="shared" si="19"/>
        <v>3.7199999999999998</v>
      </c>
      <c r="I163" s="35">
        <f t="shared" si="20"/>
        <v>16.12</v>
      </c>
      <c r="J163" s="190">
        <f t="shared" si="21"/>
        <v>0</v>
      </c>
    </row>
    <row r="164" spans="1:10" ht="12.75" hidden="1">
      <c r="A164" s="316" t="s">
        <v>56</v>
      </c>
      <c r="B164" s="317"/>
      <c r="C164" s="317"/>
      <c r="D164" s="317"/>
      <c r="E164" s="317"/>
      <c r="F164" s="317"/>
      <c r="G164" s="317"/>
      <c r="H164" s="317"/>
      <c r="I164" s="317"/>
      <c r="J164" s="192">
        <f>SUM(J135:J163)</f>
        <v>0</v>
      </c>
    </row>
    <row r="165" spans="1:10" ht="12.75" hidden="1">
      <c r="A165" s="181"/>
      <c r="B165" s="50"/>
      <c r="C165" s="50"/>
      <c r="D165" s="50"/>
      <c r="E165" s="50"/>
      <c r="F165" s="50"/>
      <c r="G165" s="50"/>
      <c r="H165" s="50"/>
      <c r="I165" s="50"/>
      <c r="J165" s="210"/>
    </row>
    <row r="166" spans="1:10" ht="12.75" hidden="1">
      <c r="A166" s="187" t="s">
        <v>55</v>
      </c>
      <c r="B166" s="53"/>
      <c r="C166" s="53"/>
      <c r="D166" s="54" t="s">
        <v>76</v>
      </c>
      <c r="E166" s="54"/>
      <c r="F166" s="55"/>
      <c r="G166" s="55"/>
      <c r="H166" s="55"/>
      <c r="I166" s="55"/>
      <c r="J166" s="188">
        <f>J191</f>
        <v>0</v>
      </c>
    </row>
    <row r="167" spans="1:10" ht="12.75" hidden="1">
      <c r="A167" s="204" t="s">
        <v>98</v>
      </c>
      <c r="B167" s="89">
        <v>89482</v>
      </c>
      <c r="C167" s="89" t="s">
        <v>70</v>
      </c>
      <c r="D167" s="74" t="s">
        <v>89</v>
      </c>
      <c r="E167" s="89" t="s">
        <v>2</v>
      </c>
      <c r="F167" s="90">
        <v>0</v>
      </c>
      <c r="G167" s="90">
        <v>17.76</v>
      </c>
      <c r="H167" s="27">
        <f>0.3*G167</f>
        <v>5.328</v>
      </c>
      <c r="I167" s="35">
        <f>G167+H167</f>
        <v>23.088</v>
      </c>
      <c r="J167" s="190">
        <f>F167*I167</f>
        <v>0</v>
      </c>
    </row>
    <row r="168" spans="1:10" ht="39" hidden="1">
      <c r="A168" s="204" t="s">
        <v>27</v>
      </c>
      <c r="B168" s="89"/>
      <c r="C168" s="89" t="s">
        <v>70</v>
      </c>
      <c r="D168" s="74" t="s">
        <v>1145</v>
      </c>
      <c r="E168" s="89" t="s">
        <v>2</v>
      </c>
      <c r="F168" s="90"/>
      <c r="G168" s="90">
        <v>83.34</v>
      </c>
      <c r="H168" s="27">
        <f>0.3*G168</f>
        <v>25.002</v>
      </c>
      <c r="I168" s="35">
        <f>G168+H168</f>
        <v>108.342</v>
      </c>
      <c r="J168" s="190">
        <f>F168*I168</f>
        <v>0</v>
      </c>
    </row>
    <row r="169" spans="1:10" ht="12.75" hidden="1">
      <c r="A169" s="204" t="s">
        <v>28</v>
      </c>
      <c r="B169" s="89">
        <v>89714</v>
      </c>
      <c r="C169" s="89" t="s">
        <v>70</v>
      </c>
      <c r="D169" s="74" t="s">
        <v>90</v>
      </c>
      <c r="E169" s="89" t="s">
        <v>1</v>
      </c>
      <c r="F169" s="90"/>
      <c r="G169" s="90">
        <v>36.41</v>
      </c>
      <c r="H169" s="27">
        <f aca="true" t="shared" si="22" ref="H169:H190">0.3*G169</f>
        <v>10.922999999999998</v>
      </c>
      <c r="I169" s="35">
        <f aca="true" t="shared" si="23" ref="I169:I190">G169+H169</f>
        <v>47.333</v>
      </c>
      <c r="J169" s="190">
        <f aca="true" t="shared" si="24" ref="J169:J189">F169*I169</f>
        <v>0</v>
      </c>
    </row>
    <row r="170" spans="1:10" ht="12.75" hidden="1">
      <c r="A170" s="204" t="s">
        <v>171</v>
      </c>
      <c r="B170" s="89">
        <v>89711</v>
      </c>
      <c r="C170" s="89" t="s">
        <v>70</v>
      </c>
      <c r="D170" s="74" t="s">
        <v>91</v>
      </c>
      <c r="E170" s="89" t="s">
        <v>1</v>
      </c>
      <c r="F170" s="90"/>
      <c r="G170" s="90">
        <v>20.08</v>
      </c>
      <c r="H170" s="27">
        <f t="shared" si="22"/>
        <v>6.023999999999999</v>
      </c>
      <c r="I170" s="35">
        <f t="shared" si="23"/>
        <v>26.104</v>
      </c>
      <c r="J170" s="190">
        <f t="shared" si="24"/>
        <v>0</v>
      </c>
    </row>
    <row r="171" spans="1:10" ht="12.75" hidden="1">
      <c r="A171" s="204" t="s">
        <v>172</v>
      </c>
      <c r="B171" s="89">
        <v>89712</v>
      </c>
      <c r="C171" s="89" t="s">
        <v>70</v>
      </c>
      <c r="D171" s="74" t="s">
        <v>92</v>
      </c>
      <c r="E171" s="89" t="s">
        <v>1</v>
      </c>
      <c r="F171" s="90"/>
      <c r="G171" s="90">
        <v>26.17</v>
      </c>
      <c r="H171" s="27">
        <f t="shared" si="22"/>
        <v>7.851</v>
      </c>
      <c r="I171" s="35">
        <f t="shared" si="23"/>
        <v>34.021</v>
      </c>
      <c r="J171" s="190">
        <f t="shared" si="24"/>
        <v>0</v>
      </c>
    </row>
    <row r="172" spans="1:10" ht="39" hidden="1">
      <c r="A172" s="204" t="s">
        <v>173</v>
      </c>
      <c r="B172" s="89">
        <v>104341</v>
      </c>
      <c r="C172" s="89" t="s">
        <v>70</v>
      </c>
      <c r="D172" s="74" t="s">
        <v>1146</v>
      </c>
      <c r="E172" s="89" t="s">
        <v>2</v>
      </c>
      <c r="F172" s="90"/>
      <c r="G172" s="90">
        <v>10.88</v>
      </c>
      <c r="H172" s="27">
        <f t="shared" si="22"/>
        <v>3.2640000000000002</v>
      </c>
      <c r="I172" s="35">
        <f t="shared" si="23"/>
        <v>14.144000000000002</v>
      </c>
      <c r="J172" s="190">
        <f t="shared" si="24"/>
        <v>0</v>
      </c>
    </row>
    <row r="173" spans="1:10" ht="12.75" hidden="1">
      <c r="A173" s="204" t="s">
        <v>174</v>
      </c>
      <c r="B173" s="89">
        <v>89827</v>
      </c>
      <c r="C173" s="89" t="s">
        <v>70</v>
      </c>
      <c r="D173" s="74" t="s">
        <v>1148</v>
      </c>
      <c r="E173" s="6" t="s">
        <v>2</v>
      </c>
      <c r="F173" s="90"/>
      <c r="G173" s="90">
        <v>21.75</v>
      </c>
      <c r="H173" s="27">
        <f t="shared" si="22"/>
        <v>6.5249999999999995</v>
      </c>
      <c r="I173" s="35">
        <f t="shared" si="23"/>
        <v>28.275</v>
      </c>
      <c r="J173" s="190">
        <f t="shared" si="24"/>
        <v>0</v>
      </c>
    </row>
    <row r="174" spans="1:10" ht="12.75" hidden="1">
      <c r="A174" s="204" t="s">
        <v>1181</v>
      </c>
      <c r="B174" s="89">
        <v>180249</v>
      </c>
      <c r="C174" s="89" t="s">
        <v>1036</v>
      </c>
      <c r="D174" s="74" t="s">
        <v>243</v>
      </c>
      <c r="E174" s="89" t="s">
        <v>2</v>
      </c>
      <c r="F174" s="90"/>
      <c r="G174" s="90">
        <v>47.33</v>
      </c>
      <c r="H174" s="27">
        <f t="shared" si="22"/>
        <v>14.199</v>
      </c>
      <c r="I174" s="35">
        <f t="shared" si="23"/>
        <v>61.528999999999996</v>
      </c>
      <c r="J174" s="190">
        <f t="shared" si="24"/>
        <v>0</v>
      </c>
    </row>
    <row r="175" spans="1:10" ht="12.75" hidden="1">
      <c r="A175" s="204" t="s">
        <v>175</v>
      </c>
      <c r="B175" s="89">
        <v>89797</v>
      </c>
      <c r="C175" s="89" t="s">
        <v>70</v>
      </c>
      <c r="D175" s="74" t="s">
        <v>1040</v>
      </c>
      <c r="E175" s="89" t="s">
        <v>2</v>
      </c>
      <c r="F175" s="90"/>
      <c r="G175" s="90">
        <v>54.25</v>
      </c>
      <c r="H175" s="27">
        <f t="shared" si="22"/>
        <v>16.275</v>
      </c>
      <c r="I175" s="35">
        <f t="shared" si="23"/>
        <v>70.525</v>
      </c>
      <c r="J175" s="190">
        <f t="shared" si="24"/>
        <v>0</v>
      </c>
    </row>
    <row r="176" spans="1:10" ht="26.25" hidden="1">
      <c r="A176" s="204" t="s">
        <v>238</v>
      </c>
      <c r="B176" s="89">
        <v>104063</v>
      </c>
      <c r="C176" s="89" t="s">
        <v>70</v>
      </c>
      <c r="D176" s="74" t="s">
        <v>1147</v>
      </c>
      <c r="E176" s="89" t="s">
        <v>2</v>
      </c>
      <c r="F176" s="90"/>
      <c r="G176" s="90">
        <v>75.27</v>
      </c>
      <c r="H176" s="27">
        <f>0.3*G176</f>
        <v>22.581</v>
      </c>
      <c r="I176" s="35">
        <f>G176+H176</f>
        <v>97.851</v>
      </c>
      <c r="J176" s="190">
        <f>F176*I176</f>
        <v>0</v>
      </c>
    </row>
    <row r="177" spans="1:10" ht="12.75" hidden="1">
      <c r="A177" s="204" t="s">
        <v>1182</v>
      </c>
      <c r="B177" s="89">
        <v>89726</v>
      </c>
      <c r="C177" s="89" t="s">
        <v>70</v>
      </c>
      <c r="D177" s="74" t="s">
        <v>197</v>
      </c>
      <c r="E177" s="89" t="s">
        <v>2</v>
      </c>
      <c r="F177" s="90"/>
      <c r="G177" s="90">
        <v>9.55</v>
      </c>
      <c r="H177" s="27">
        <f t="shared" si="22"/>
        <v>2.865</v>
      </c>
      <c r="I177" s="35">
        <f t="shared" si="23"/>
        <v>12.415000000000001</v>
      </c>
      <c r="J177" s="190">
        <f t="shared" si="24"/>
        <v>0</v>
      </c>
    </row>
    <row r="178" spans="1:10" ht="12.75" hidden="1">
      <c r="A178" s="204" t="s">
        <v>239</v>
      </c>
      <c r="B178" s="89">
        <v>89802</v>
      </c>
      <c r="C178" s="89" t="s">
        <v>70</v>
      </c>
      <c r="D178" s="74" t="s">
        <v>1034</v>
      </c>
      <c r="E178" s="89" t="s">
        <v>2</v>
      </c>
      <c r="F178" s="90"/>
      <c r="G178" s="90">
        <v>11.54</v>
      </c>
      <c r="H178" s="27">
        <f>0.3*G178</f>
        <v>3.4619999999999997</v>
      </c>
      <c r="I178" s="35">
        <f>G178+H178</f>
        <v>15.001999999999999</v>
      </c>
      <c r="J178" s="190">
        <f>F178*I178</f>
        <v>0</v>
      </c>
    </row>
    <row r="179" spans="1:10" ht="12.75" hidden="1">
      <c r="A179" s="204" t="s">
        <v>1183</v>
      </c>
      <c r="B179" s="89">
        <v>89810</v>
      </c>
      <c r="C179" s="89" t="s">
        <v>70</v>
      </c>
      <c r="D179" s="74" t="s">
        <v>1035</v>
      </c>
      <c r="E179" s="89" t="s">
        <v>2</v>
      </c>
      <c r="F179" s="90"/>
      <c r="G179" s="90"/>
      <c r="H179" s="27">
        <f>0.3*G179</f>
        <v>0</v>
      </c>
      <c r="I179" s="35">
        <f>G179+H179</f>
        <v>0</v>
      </c>
      <c r="J179" s="190">
        <f>F179*I179</f>
        <v>0</v>
      </c>
    </row>
    <row r="180" spans="1:10" ht="12.75" hidden="1">
      <c r="A180" s="204" t="s">
        <v>1183</v>
      </c>
      <c r="B180" s="89">
        <v>89514</v>
      </c>
      <c r="C180" s="89" t="s">
        <v>70</v>
      </c>
      <c r="D180" s="74" t="s">
        <v>107</v>
      </c>
      <c r="E180" s="89" t="s">
        <v>2</v>
      </c>
      <c r="F180" s="90"/>
      <c r="G180" s="90">
        <v>8</v>
      </c>
      <c r="H180" s="27">
        <f t="shared" si="22"/>
        <v>2.4</v>
      </c>
      <c r="I180" s="35">
        <f t="shared" si="23"/>
        <v>10.4</v>
      </c>
      <c r="J180" s="190">
        <f t="shared" si="24"/>
        <v>0</v>
      </c>
    </row>
    <row r="181" spans="1:10" ht="12.75" hidden="1">
      <c r="A181" s="204" t="s">
        <v>240</v>
      </c>
      <c r="B181" s="89">
        <v>89731</v>
      </c>
      <c r="C181" s="89" t="s">
        <v>70</v>
      </c>
      <c r="D181" s="74" t="s">
        <v>198</v>
      </c>
      <c r="E181" s="89" t="s">
        <v>2</v>
      </c>
      <c r="F181" s="90"/>
      <c r="G181" s="90">
        <v>15.11</v>
      </c>
      <c r="H181" s="27">
        <f t="shared" si="22"/>
        <v>4.5329999999999995</v>
      </c>
      <c r="I181" s="35">
        <f t="shared" si="23"/>
        <v>19.643</v>
      </c>
      <c r="J181" s="190">
        <f t="shared" si="24"/>
        <v>0</v>
      </c>
    </row>
    <row r="182" spans="1:10" ht="12.75" hidden="1">
      <c r="A182" s="204" t="s">
        <v>1184</v>
      </c>
      <c r="B182" s="89">
        <v>89744</v>
      </c>
      <c r="C182" s="89" t="s">
        <v>70</v>
      </c>
      <c r="D182" s="74" t="s">
        <v>242</v>
      </c>
      <c r="E182" s="89" t="s">
        <v>2</v>
      </c>
      <c r="F182" s="90"/>
      <c r="G182" s="90">
        <v>28.44</v>
      </c>
      <c r="H182" s="27">
        <f>0.3*G182</f>
        <v>8.532</v>
      </c>
      <c r="I182" s="35">
        <f>G182+H182</f>
        <v>36.972</v>
      </c>
      <c r="J182" s="190">
        <f>F182*I182</f>
        <v>0</v>
      </c>
    </row>
    <row r="183" spans="1:10" ht="12.75" hidden="1">
      <c r="A183" s="204" t="s">
        <v>1032</v>
      </c>
      <c r="B183" s="89">
        <v>89784</v>
      </c>
      <c r="C183" s="89" t="s">
        <v>70</v>
      </c>
      <c r="D183" s="74" t="s">
        <v>1038</v>
      </c>
      <c r="E183" s="89" t="s">
        <v>2</v>
      </c>
      <c r="F183" s="90"/>
      <c r="G183" s="90"/>
      <c r="H183" s="27">
        <f>0.3*G183</f>
        <v>0</v>
      </c>
      <c r="I183" s="35">
        <f>G183+H183</f>
        <v>0</v>
      </c>
      <c r="J183" s="190">
        <f>F183*I183</f>
        <v>0</v>
      </c>
    </row>
    <row r="184" spans="1:10" ht="12.75" hidden="1">
      <c r="A184" s="204" t="s">
        <v>241</v>
      </c>
      <c r="B184" s="89">
        <v>104344</v>
      </c>
      <c r="C184" s="89" t="s">
        <v>70</v>
      </c>
      <c r="D184" s="74" t="s">
        <v>1039</v>
      </c>
      <c r="E184" s="89" t="s">
        <v>2</v>
      </c>
      <c r="F184" s="90"/>
      <c r="G184" s="90">
        <v>42.78</v>
      </c>
      <c r="H184" s="27">
        <f>0.3*G184</f>
        <v>12.834</v>
      </c>
      <c r="I184" s="35">
        <f>G184+H184</f>
        <v>55.614000000000004</v>
      </c>
      <c r="J184" s="190">
        <f>F184*I184</f>
        <v>0</v>
      </c>
    </row>
    <row r="185" spans="1:10" ht="39" hidden="1">
      <c r="A185" s="204" t="s">
        <v>1032</v>
      </c>
      <c r="B185" s="89">
        <v>89753</v>
      </c>
      <c r="C185" s="89" t="s">
        <v>70</v>
      </c>
      <c r="D185" s="74" t="s">
        <v>1149</v>
      </c>
      <c r="E185" s="89" t="s">
        <v>2</v>
      </c>
      <c r="F185" s="90"/>
      <c r="G185" s="90">
        <v>8.78</v>
      </c>
      <c r="H185" s="27">
        <f>0.3*G185</f>
        <v>2.634</v>
      </c>
      <c r="I185" s="35">
        <f>G185+H185</f>
        <v>11.414</v>
      </c>
      <c r="J185" s="190">
        <f>F185*I185</f>
        <v>0</v>
      </c>
    </row>
    <row r="186" spans="1:10" ht="39" hidden="1">
      <c r="A186" s="204" t="s">
        <v>1033</v>
      </c>
      <c r="B186" s="89">
        <v>89778</v>
      </c>
      <c r="C186" s="89" t="s">
        <v>70</v>
      </c>
      <c r="D186" s="74" t="s">
        <v>1150</v>
      </c>
      <c r="E186" s="89" t="s">
        <v>2</v>
      </c>
      <c r="F186" s="90"/>
      <c r="G186" s="90">
        <v>16.84</v>
      </c>
      <c r="H186" s="27">
        <f>0.3*G186</f>
        <v>5.052</v>
      </c>
      <c r="I186" s="35">
        <f>G186+H186</f>
        <v>21.892</v>
      </c>
      <c r="J186" s="190">
        <f>F186*I186</f>
        <v>0</v>
      </c>
    </row>
    <row r="187" spans="1:10" ht="26.25" hidden="1">
      <c r="A187" s="204" t="s">
        <v>1187</v>
      </c>
      <c r="B187" s="89" t="s">
        <v>118</v>
      </c>
      <c r="C187" s="89" t="s">
        <v>70</v>
      </c>
      <c r="D187" s="44" t="s">
        <v>122</v>
      </c>
      <c r="E187" s="89" t="s">
        <v>2</v>
      </c>
      <c r="F187" s="90"/>
      <c r="G187" s="90"/>
      <c r="H187" s="27">
        <f t="shared" si="22"/>
        <v>0</v>
      </c>
      <c r="I187" s="35">
        <f t="shared" si="23"/>
        <v>0</v>
      </c>
      <c r="J187" s="190">
        <f t="shared" si="24"/>
        <v>0</v>
      </c>
    </row>
    <row r="188" spans="1:10" ht="12.75" hidden="1">
      <c r="A188" s="204" t="s">
        <v>1185</v>
      </c>
      <c r="B188" s="89">
        <v>98052</v>
      </c>
      <c r="C188" s="89" t="s">
        <v>70</v>
      </c>
      <c r="D188" s="44" t="s">
        <v>1072</v>
      </c>
      <c r="E188" s="89" t="s">
        <v>2</v>
      </c>
      <c r="F188" s="90"/>
      <c r="G188" s="90">
        <v>1922.99</v>
      </c>
      <c r="H188" s="27">
        <f t="shared" si="22"/>
        <v>576.8969999999999</v>
      </c>
      <c r="I188" s="35">
        <f t="shared" si="23"/>
        <v>2499.8869999999997</v>
      </c>
      <c r="J188" s="190">
        <f t="shared" si="24"/>
        <v>0</v>
      </c>
    </row>
    <row r="189" spans="1:10" ht="12.75" hidden="1">
      <c r="A189" s="204" t="s">
        <v>1186</v>
      </c>
      <c r="B189" s="89">
        <v>180544</v>
      </c>
      <c r="C189" s="89" t="s">
        <v>1036</v>
      </c>
      <c r="D189" s="44" t="s">
        <v>1037</v>
      </c>
      <c r="E189" s="89" t="s">
        <v>2</v>
      </c>
      <c r="F189" s="90"/>
      <c r="G189" s="90">
        <v>3600.7</v>
      </c>
      <c r="H189" s="27">
        <f t="shared" si="22"/>
        <v>1080.2099999999998</v>
      </c>
      <c r="I189" s="35">
        <f t="shared" si="23"/>
        <v>4680.91</v>
      </c>
      <c r="J189" s="190">
        <f t="shared" si="24"/>
        <v>0</v>
      </c>
    </row>
    <row r="190" spans="1:10" ht="12.75" hidden="1">
      <c r="A190" s="204" t="s">
        <v>1187</v>
      </c>
      <c r="B190" s="89">
        <v>98104</v>
      </c>
      <c r="C190" s="89" t="s">
        <v>70</v>
      </c>
      <c r="D190" s="44" t="s">
        <v>1071</v>
      </c>
      <c r="E190" s="89" t="s">
        <v>2</v>
      </c>
      <c r="F190" s="90"/>
      <c r="G190" s="90">
        <v>375.97</v>
      </c>
      <c r="H190" s="27">
        <f t="shared" si="22"/>
        <v>112.79100000000001</v>
      </c>
      <c r="I190" s="35">
        <f t="shared" si="23"/>
        <v>488.761</v>
      </c>
      <c r="J190" s="190">
        <f>F190*I190</f>
        <v>0</v>
      </c>
    </row>
    <row r="191" spans="1:10" ht="12.75" hidden="1">
      <c r="A191" s="316" t="s">
        <v>58</v>
      </c>
      <c r="B191" s="317"/>
      <c r="C191" s="317"/>
      <c r="D191" s="317"/>
      <c r="E191" s="317"/>
      <c r="F191" s="317"/>
      <c r="G191" s="317"/>
      <c r="H191" s="317"/>
      <c r="I191" s="317"/>
      <c r="J191" s="192">
        <f>SUM(J167:J190)</f>
        <v>0</v>
      </c>
    </row>
    <row r="192" spans="1:10" ht="12.75" hidden="1">
      <c r="A192" s="211"/>
      <c r="B192" s="76"/>
      <c r="C192" s="76"/>
      <c r="D192" s="1"/>
      <c r="E192" s="8"/>
      <c r="F192" s="24"/>
      <c r="G192" s="24"/>
      <c r="H192" s="24"/>
      <c r="I192" s="24"/>
      <c r="J192" s="196"/>
    </row>
    <row r="193" spans="1:10" ht="12.75" hidden="1">
      <c r="A193" s="212" t="s">
        <v>57</v>
      </c>
      <c r="B193" s="53"/>
      <c r="C193" s="53"/>
      <c r="D193" s="54" t="s">
        <v>3</v>
      </c>
      <c r="E193" s="54"/>
      <c r="F193" s="55"/>
      <c r="G193" s="55"/>
      <c r="H193" s="55"/>
      <c r="I193" s="55"/>
      <c r="J193" s="188">
        <f>J210</f>
        <v>0</v>
      </c>
    </row>
    <row r="194" spans="1:10" ht="12.75" hidden="1">
      <c r="A194" s="193" t="s">
        <v>29</v>
      </c>
      <c r="B194" s="52">
        <v>86875</v>
      </c>
      <c r="C194" s="52" t="s">
        <v>70</v>
      </c>
      <c r="D194" s="44" t="s">
        <v>134</v>
      </c>
      <c r="E194" s="30" t="s">
        <v>2</v>
      </c>
      <c r="F194" s="31">
        <v>0</v>
      </c>
      <c r="G194" s="31">
        <v>274.36</v>
      </c>
      <c r="H194" s="27">
        <f aca="true" t="shared" si="25" ref="H194:H209">0.3*G194</f>
        <v>82.308</v>
      </c>
      <c r="I194" s="35">
        <f aca="true" t="shared" si="26" ref="I194:I209">G194+H194</f>
        <v>356.668</v>
      </c>
      <c r="J194" s="190">
        <f aca="true" t="shared" si="27" ref="J194:J209">F194*I194</f>
        <v>0</v>
      </c>
    </row>
    <row r="195" spans="1:10" ht="39" hidden="1">
      <c r="A195" s="193" t="s">
        <v>98</v>
      </c>
      <c r="B195" s="52">
        <v>89984</v>
      </c>
      <c r="C195" s="52" t="s">
        <v>70</v>
      </c>
      <c r="D195" s="44" t="s">
        <v>1069</v>
      </c>
      <c r="E195" s="30" t="s">
        <v>2</v>
      </c>
      <c r="F195" s="31"/>
      <c r="G195" s="31">
        <v>63.02</v>
      </c>
      <c r="H195" s="27">
        <f aca="true" t="shared" si="28" ref="H195:H200">0.3*G195</f>
        <v>18.906</v>
      </c>
      <c r="I195" s="35">
        <f aca="true" t="shared" si="29" ref="I195:I200">G195+H195</f>
        <v>81.926</v>
      </c>
      <c r="J195" s="190">
        <f aca="true" t="shared" si="30" ref="J195:J200">F195*I195</f>
        <v>0</v>
      </c>
    </row>
    <row r="196" spans="1:10" ht="39" hidden="1">
      <c r="A196" s="193" t="s">
        <v>99</v>
      </c>
      <c r="B196" s="52">
        <v>95470</v>
      </c>
      <c r="C196" s="52" t="s">
        <v>70</v>
      </c>
      <c r="D196" s="44" t="s">
        <v>1139</v>
      </c>
      <c r="E196" s="30" t="s">
        <v>2</v>
      </c>
      <c r="F196" s="31"/>
      <c r="G196" s="31">
        <v>302.48</v>
      </c>
      <c r="H196" s="27">
        <f t="shared" si="28"/>
        <v>90.744</v>
      </c>
      <c r="I196" s="35">
        <f t="shared" si="29"/>
        <v>393.22400000000005</v>
      </c>
      <c r="J196" s="190">
        <f t="shared" si="30"/>
        <v>0</v>
      </c>
    </row>
    <row r="197" spans="1:10" ht="39" hidden="1">
      <c r="A197" s="193" t="s">
        <v>100</v>
      </c>
      <c r="B197" s="52">
        <v>95472</v>
      </c>
      <c r="C197" s="52" t="s">
        <v>70</v>
      </c>
      <c r="D197" s="44" t="s">
        <v>1140</v>
      </c>
      <c r="E197" s="30" t="s">
        <v>2</v>
      </c>
      <c r="F197" s="31"/>
      <c r="G197" s="31">
        <v>764.34</v>
      </c>
      <c r="H197" s="27">
        <f t="shared" si="28"/>
        <v>229.302</v>
      </c>
      <c r="I197" s="35">
        <f t="shared" si="29"/>
        <v>993.642</v>
      </c>
      <c r="J197" s="190">
        <f t="shared" si="30"/>
        <v>0</v>
      </c>
    </row>
    <row r="198" spans="1:10" ht="26.25" hidden="1">
      <c r="A198" s="193" t="s">
        <v>59</v>
      </c>
      <c r="B198" s="52">
        <v>100858</v>
      </c>
      <c r="C198" s="52" t="s">
        <v>70</v>
      </c>
      <c r="D198" s="44" t="s">
        <v>1141</v>
      </c>
      <c r="E198" s="30" t="s">
        <v>2</v>
      </c>
      <c r="F198" s="31"/>
      <c r="G198" s="31">
        <v>677.3</v>
      </c>
      <c r="H198" s="27">
        <f t="shared" si="28"/>
        <v>203.18999999999997</v>
      </c>
      <c r="I198" s="35">
        <f t="shared" si="29"/>
        <v>880.4899999999999</v>
      </c>
      <c r="J198" s="190">
        <f t="shared" si="30"/>
        <v>0</v>
      </c>
    </row>
    <row r="199" spans="1:10" ht="52.5" hidden="1">
      <c r="A199" s="193" t="s">
        <v>60</v>
      </c>
      <c r="B199" s="52">
        <v>86939</v>
      </c>
      <c r="C199" s="52" t="s">
        <v>70</v>
      </c>
      <c r="D199" s="44" t="s">
        <v>1142</v>
      </c>
      <c r="E199" s="30" t="s">
        <v>2</v>
      </c>
      <c r="F199" s="31"/>
      <c r="G199" s="31">
        <v>393.6</v>
      </c>
      <c r="H199" s="27">
        <f t="shared" si="28"/>
        <v>118.08</v>
      </c>
      <c r="I199" s="35">
        <f t="shared" si="29"/>
        <v>511.68</v>
      </c>
      <c r="J199" s="190">
        <f t="shared" si="30"/>
        <v>0</v>
      </c>
    </row>
    <row r="200" spans="1:10" ht="39" hidden="1">
      <c r="A200" s="193" t="s">
        <v>65</v>
      </c>
      <c r="B200" s="52">
        <v>86928</v>
      </c>
      <c r="C200" s="52" t="s">
        <v>70</v>
      </c>
      <c r="D200" s="44" t="s">
        <v>1143</v>
      </c>
      <c r="E200" s="30" t="s">
        <v>2</v>
      </c>
      <c r="F200" s="31"/>
      <c r="G200" s="31">
        <v>333.6</v>
      </c>
      <c r="H200" s="27">
        <f t="shared" si="28"/>
        <v>100.08</v>
      </c>
      <c r="I200" s="35">
        <f t="shared" si="29"/>
        <v>433.68</v>
      </c>
      <c r="J200" s="190">
        <f t="shared" si="30"/>
        <v>0</v>
      </c>
    </row>
    <row r="201" spans="1:10" ht="12.75" hidden="1">
      <c r="A201" s="193" t="s">
        <v>103</v>
      </c>
      <c r="B201" s="52">
        <v>86914</v>
      </c>
      <c r="C201" s="52" t="s">
        <v>70</v>
      </c>
      <c r="D201" s="44" t="s">
        <v>135</v>
      </c>
      <c r="E201" s="30" t="s">
        <v>2</v>
      </c>
      <c r="F201" s="31"/>
      <c r="G201" s="31">
        <v>29.23</v>
      </c>
      <c r="H201" s="27">
        <f t="shared" si="25"/>
        <v>8.769</v>
      </c>
      <c r="I201" s="35">
        <f t="shared" si="26"/>
        <v>37.999</v>
      </c>
      <c r="J201" s="190">
        <f t="shared" si="27"/>
        <v>0</v>
      </c>
    </row>
    <row r="202" spans="1:10" ht="12.75" hidden="1">
      <c r="A202" s="193" t="s">
        <v>102</v>
      </c>
      <c r="B202" s="52">
        <v>86909</v>
      </c>
      <c r="C202" s="52" t="s">
        <v>70</v>
      </c>
      <c r="D202" s="44" t="s">
        <v>199</v>
      </c>
      <c r="E202" s="33" t="s">
        <v>2</v>
      </c>
      <c r="F202" s="34"/>
      <c r="G202" s="34">
        <v>75.22</v>
      </c>
      <c r="H202" s="27">
        <f t="shared" si="25"/>
        <v>22.566</v>
      </c>
      <c r="I202" s="35">
        <f t="shared" si="26"/>
        <v>97.786</v>
      </c>
      <c r="J202" s="190">
        <f t="shared" si="27"/>
        <v>0</v>
      </c>
    </row>
    <row r="203" spans="1:10" ht="52.5" hidden="1">
      <c r="A203" s="193" t="s">
        <v>66</v>
      </c>
      <c r="B203" s="52">
        <v>93442</v>
      </c>
      <c r="C203" s="52" t="s">
        <v>70</v>
      </c>
      <c r="D203" s="44" t="s">
        <v>1144</v>
      </c>
      <c r="E203" s="33" t="s">
        <v>2</v>
      </c>
      <c r="F203" s="34"/>
      <c r="G203" s="34">
        <v>1392.95</v>
      </c>
      <c r="H203" s="27">
        <f t="shared" si="25"/>
        <v>417.885</v>
      </c>
      <c r="I203" s="35">
        <f t="shared" si="26"/>
        <v>1810.835</v>
      </c>
      <c r="J203" s="190">
        <f t="shared" si="27"/>
        <v>0</v>
      </c>
    </row>
    <row r="204" spans="1:10" ht="12.75" hidden="1">
      <c r="A204" s="193" t="s">
        <v>1097</v>
      </c>
      <c r="B204" s="52">
        <v>190218</v>
      </c>
      <c r="C204" s="52" t="s">
        <v>1036</v>
      </c>
      <c r="D204" s="44" t="s">
        <v>1070</v>
      </c>
      <c r="E204" s="33" t="s">
        <v>2</v>
      </c>
      <c r="F204" s="34"/>
      <c r="G204" s="34">
        <v>21.48</v>
      </c>
      <c r="H204" s="27">
        <f t="shared" si="25"/>
        <v>6.444</v>
      </c>
      <c r="I204" s="35">
        <f t="shared" si="26"/>
        <v>27.924</v>
      </c>
      <c r="J204" s="190">
        <f t="shared" si="27"/>
        <v>0</v>
      </c>
    </row>
    <row r="205" spans="1:10" ht="27.75" customHeight="1" hidden="1">
      <c r="A205" s="193" t="s">
        <v>1098</v>
      </c>
      <c r="B205" s="52">
        <v>9535</v>
      </c>
      <c r="C205" s="52" t="s">
        <v>70</v>
      </c>
      <c r="D205" s="44" t="s">
        <v>245</v>
      </c>
      <c r="E205" s="33" t="s">
        <v>2</v>
      </c>
      <c r="F205" s="34">
        <v>0</v>
      </c>
      <c r="G205" s="34">
        <v>65.83</v>
      </c>
      <c r="H205" s="27">
        <f t="shared" si="25"/>
        <v>19.749</v>
      </c>
      <c r="I205" s="35">
        <f t="shared" si="26"/>
        <v>85.579</v>
      </c>
      <c r="J205" s="190">
        <f t="shared" si="27"/>
        <v>0</v>
      </c>
    </row>
    <row r="206" spans="1:10" ht="12.75" hidden="1">
      <c r="A206" s="193" t="s">
        <v>1099</v>
      </c>
      <c r="B206" s="52">
        <v>95471</v>
      </c>
      <c r="C206" s="52" t="s">
        <v>70</v>
      </c>
      <c r="D206" s="44" t="s">
        <v>244</v>
      </c>
      <c r="E206" s="33" t="s">
        <v>2</v>
      </c>
      <c r="F206" s="34">
        <v>0</v>
      </c>
      <c r="G206" s="34">
        <v>585.71</v>
      </c>
      <c r="H206" s="27">
        <f t="shared" si="25"/>
        <v>175.713</v>
      </c>
      <c r="I206" s="35">
        <f t="shared" si="26"/>
        <v>761.423</v>
      </c>
      <c r="J206" s="190">
        <f t="shared" si="27"/>
        <v>0</v>
      </c>
    </row>
    <row r="207" spans="1:10" ht="26.25" hidden="1">
      <c r="A207" s="193" t="s">
        <v>1100</v>
      </c>
      <c r="B207" s="52">
        <v>86888</v>
      </c>
      <c r="C207" s="52" t="s">
        <v>70</v>
      </c>
      <c r="D207" s="44" t="s">
        <v>1028</v>
      </c>
      <c r="E207" s="33" t="s">
        <v>2</v>
      </c>
      <c r="F207" s="34">
        <v>0</v>
      </c>
      <c r="G207" s="34">
        <v>342.55</v>
      </c>
      <c r="H207" s="27">
        <f t="shared" si="25"/>
        <v>102.765</v>
      </c>
      <c r="I207" s="35">
        <f t="shared" si="26"/>
        <v>445.315</v>
      </c>
      <c r="J207" s="190">
        <f t="shared" si="27"/>
        <v>0</v>
      </c>
    </row>
    <row r="208" spans="1:10" ht="12.75" hidden="1">
      <c r="A208" s="193" t="s">
        <v>1101</v>
      </c>
      <c r="B208" s="52">
        <v>190304</v>
      </c>
      <c r="C208" s="52" t="s">
        <v>1036</v>
      </c>
      <c r="D208" s="44" t="s">
        <v>1042</v>
      </c>
      <c r="E208" s="33" t="s">
        <v>2</v>
      </c>
      <c r="F208" s="34">
        <v>0</v>
      </c>
      <c r="G208" s="34">
        <v>658.63</v>
      </c>
      <c r="H208" s="27">
        <f t="shared" si="25"/>
        <v>197.589</v>
      </c>
      <c r="I208" s="35">
        <f t="shared" si="26"/>
        <v>856.219</v>
      </c>
      <c r="J208" s="190">
        <f t="shared" si="27"/>
        <v>0</v>
      </c>
    </row>
    <row r="209" spans="1:10" ht="52.5" hidden="1">
      <c r="A209" s="193" t="s">
        <v>1102</v>
      </c>
      <c r="B209" s="52">
        <v>86939</v>
      </c>
      <c r="C209" s="52" t="s">
        <v>70</v>
      </c>
      <c r="D209" s="44" t="s">
        <v>1041</v>
      </c>
      <c r="E209" s="33" t="s">
        <v>2</v>
      </c>
      <c r="F209" s="34">
        <v>0</v>
      </c>
      <c r="G209" s="34">
        <v>272.15</v>
      </c>
      <c r="H209" s="27">
        <f t="shared" si="25"/>
        <v>81.645</v>
      </c>
      <c r="I209" s="35">
        <f t="shared" si="26"/>
        <v>353.79499999999996</v>
      </c>
      <c r="J209" s="190">
        <f t="shared" si="27"/>
        <v>0</v>
      </c>
    </row>
    <row r="210" spans="1:10" ht="12.75" hidden="1">
      <c r="A210" s="322" t="s">
        <v>62</v>
      </c>
      <c r="B210" s="323"/>
      <c r="C210" s="323"/>
      <c r="D210" s="323"/>
      <c r="E210" s="323"/>
      <c r="F210" s="323"/>
      <c r="G210" s="323"/>
      <c r="H210" s="323"/>
      <c r="I210" s="324"/>
      <c r="J210" s="192">
        <f>SUM(J194:J209)</f>
        <v>0</v>
      </c>
    </row>
    <row r="211" spans="1:10" ht="12.75" hidden="1">
      <c r="A211" s="206"/>
      <c r="B211" s="46"/>
      <c r="C211" s="46"/>
      <c r="D211" s="46"/>
      <c r="E211" s="46"/>
      <c r="F211" s="46"/>
      <c r="G211" s="46"/>
      <c r="H211" s="46"/>
      <c r="I211" s="46"/>
      <c r="J211" s="207"/>
    </row>
    <row r="212" spans="1:10" ht="12.75">
      <c r="A212" s="187" t="s">
        <v>51</v>
      </c>
      <c r="B212" s="53"/>
      <c r="C212" s="53"/>
      <c r="D212" s="54" t="s">
        <v>127</v>
      </c>
      <c r="E212" s="54"/>
      <c r="F212" s="55"/>
      <c r="G212" s="55"/>
      <c r="H212" s="55"/>
      <c r="I212" s="55"/>
      <c r="J212" s="188">
        <f>J255</f>
        <v>9320.7634</v>
      </c>
    </row>
    <row r="213" spans="1:10" ht="12.75">
      <c r="A213" s="197"/>
      <c r="B213" s="80"/>
      <c r="C213" s="80"/>
      <c r="D213" s="81" t="s">
        <v>105</v>
      </c>
      <c r="E213" s="81"/>
      <c r="F213" s="82"/>
      <c r="G213" s="82"/>
      <c r="H213" s="27"/>
      <c r="I213" s="35"/>
      <c r="J213" s="190"/>
    </row>
    <row r="214" spans="1:10" ht="12.75">
      <c r="A214" s="193" t="s">
        <v>25</v>
      </c>
      <c r="B214" s="29">
        <v>101875</v>
      </c>
      <c r="C214" s="4" t="s">
        <v>70</v>
      </c>
      <c r="D214" s="18" t="s">
        <v>1043</v>
      </c>
      <c r="E214" s="5" t="s">
        <v>2</v>
      </c>
      <c r="F214" s="31">
        <v>1</v>
      </c>
      <c r="G214" s="31">
        <v>358.44</v>
      </c>
      <c r="H214" s="27">
        <f>0.3*G214</f>
        <v>107.532</v>
      </c>
      <c r="I214" s="35">
        <f>G214+H214</f>
        <v>465.972</v>
      </c>
      <c r="J214" s="190">
        <f>F214*I214</f>
        <v>465.972</v>
      </c>
    </row>
    <row r="215" spans="1:10" ht="26.25" hidden="1">
      <c r="A215" s="193" t="s">
        <v>101</v>
      </c>
      <c r="B215" s="4">
        <v>93653</v>
      </c>
      <c r="C215" s="4" t="s">
        <v>70</v>
      </c>
      <c r="D215" s="100" t="s">
        <v>1153</v>
      </c>
      <c r="E215" s="26" t="s">
        <v>2</v>
      </c>
      <c r="F215" s="31"/>
      <c r="G215" s="31">
        <v>11.17</v>
      </c>
      <c r="H215" s="27">
        <f>0.3*G215</f>
        <v>3.351</v>
      </c>
      <c r="I215" s="35">
        <f>G215+H215</f>
        <v>14.521</v>
      </c>
      <c r="J215" s="190">
        <f>F215*I215</f>
        <v>0</v>
      </c>
    </row>
    <row r="216" spans="1:10" ht="26.25" hidden="1">
      <c r="A216" s="193" t="s">
        <v>1201</v>
      </c>
      <c r="B216" s="4">
        <v>93654</v>
      </c>
      <c r="C216" s="4" t="s">
        <v>70</v>
      </c>
      <c r="D216" s="100" t="s">
        <v>1154</v>
      </c>
      <c r="E216" s="26" t="s">
        <v>2</v>
      </c>
      <c r="F216" s="31"/>
      <c r="G216" s="31">
        <v>11.72</v>
      </c>
      <c r="H216" s="27">
        <f>0.3*G216</f>
        <v>3.516</v>
      </c>
      <c r="I216" s="35">
        <f>G216+H216</f>
        <v>15.236</v>
      </c>
      <c r="J216" s="190">
        <f>F216*I216</f>
        <v>0</v>
      </c>
    </row>
    <row r="217" spans="1:10" ht="26.25">
      <c r="A217" s="193" t="s">
        <v>1201</v>
      </c>
      <c r="B217" s="4">
        <v>93656</v>
      </c>
      <c r="C217" s="4" t="s">
        <v>70</v>
      </c>
      <c r="D217" s="100" t="s">
        <v>1210</v>
      </c>
      <c r="E217" s="176" t="s">
        <v>2</v>
      </c>
      <c r="F217" s="31">
        <v>1</v>
      </c>
      <c r="G217" s="31">
        <v>12.83</v>
      </c>
      <c r="H217" s="27">
        <f>0.3*G217</f>
        <v>3.8489999999999998</v>
      </c>
      <c r="I217" s="35">
        <f>G217+H217</f>
        <v>16.679</v>
      </c>
      <c r="J217" s="190">
        <f>F217*I217</f>
        <v>16.679</v>
      </c>
    </row>
    <row r="218" spans="1:10" ht="26.25">
      <c r="A218" s="193" t="s">
        <v>1202</v>
      </c>
      <c r="B218" s="4">
        <v>93665</v>
      </c>
      <c r="C218" s="4" t="s">
        <v>70</v>
      </c>
      <c r="D218" s="100" t="s">
        <v>1155</v>
      </c>
      <c r="E218" s="176" t="s">
        <v>2</v>
      </c>
      <c r="F218" s="31">
        <v>1</v>
      </c>
      <c r="G218" s="31">
        <v>64.14</v>
      </c>
      <c r="H218" s="27">
        <f>0.3*G218</f>
        <v>19.242</v>
      </c>
      <c r="I218" s="35">
        <f>G218+H218</f>
        <v>83.382</v>
      </c>
      <c r="J218" s="190">
        <f>F218*I218</f>
        <v>83.382</v>
      </c>
    </row>
    <row r="219" spans="1:10" ht="12.75" hidden="1">
      <c r="A219" s="193" t="s">
        <v>1097</v>
      </c>
      <c r="B219" s="4">
        <v>171034</v>
      </c>
      <c r="C219" s="4" t="s">
        <v>1036</v>
      </c>
      <c r="D219" s="18" t="s">
        <v>1044</v>
      </c>
      <c r="E219" s="5" t="s">
        <v>2</v>
      </c>
      <c r="F219" s="31"/>
      <c r="G219" s="31">
        <v>82.66</v>
      </c>
      <c r="H219" s="27">
        <f>0.3*G219</f>
        <v>24.798</v>
      </c>
      <c r="I219" s="35">
        <f>G219+H219</f>
        <v>107.458</v>
      </c>
      <c r="J219" s="190">
        <f>F219*I219</f>
        <v>0</v>
      </c>
    </row>
    <row r="220" spans="1:10" ht="12.75">
      <c r="A220" s="193"/>
      <c r="B220" s="88"/>
      <c r="C220" s="88"/>
      <c r="D220" s="77" t="s">
        <v>93</v>
      </c>
      <c r="E220" s="69"/>
      <c r="F220" s="51"/>
      <c r="G220" s="75"/>
      <c r="H220" s="27"/>
      <c r="I220" s="35"/>
      <c r="J220" s="190"/>
    </row>
    <row r="221" spans="1:10" ht="12.75">
      <c r="A221" s="193" t="s">
        <v>1203</v>
      </c>
      <c r="B221" s="73">
        <v>91834</v>
      </c>
      <c r="C221" s="73" t="s">
        <v>70</v>
      </c>
      <c r="D221" s="40" t="s">
        <v>126</v>
      </c>
      <c r="E221" s="73" t="s">
        <v>1</v>
      </c>
      <c r="F221" s="78">
        <v>80</v>
      </c>
      <c r="G221" s="78">
        <v>9.11</v>
      </c>
      <c r="H221" s="27">
        <f aca="true" t="shared" si="31" ref="H221:H227">0.3*G221</f>
        <v>2.7329999999999997</v>
      </c>
      <c r="I221" s="35">
        <f aca="true" t="shared" si="32" ref="I221:I227">G221+H221</f>
        <v>11.843</v>
      </c>
      <c r="J221" s="190">
        <f aca="true" t="shared" si="33" ref="J221:J227">F221*I221</f>
        <v>947.44</v>
      </c>
    </row>
    <row r="222" spans="1:10" ht="12.75" hidden="1">
      <c r="A222" s="193" t="s">
        <v>1188</v>
      </c>
      <c r="B222" s="73">
        <v>91836</v>
      </c>
      <c r="C222" s="73" t="s">
        <v>70</v>
      </c>
      <c r="D222" s="40" t="s">
        <v>246</v>
      </c>
      <c r="E222" s="73" t="s">
        <v>1</v>
      </c>
      <c r="F222" s="78"/>
      <c r="G222" s="78">
        <v>12.17</v>
      </c>
      <c r="H222" s="27">
        <f t="shared" si="31"/>
        <v>3.651</v>
      </c>
      <c r="I222" s="35">
        <f t="shared" si="32"/>
        <v>15.821</v>
      </c>
      <c r="J222" s="190">
        <f t="shared" si="33"/>
        <v>0</v>
      </c>
    </row>
    <row r="223" spans="1:10" ht="12.75" hidden="1">
      <c r="A223" s="193" t="s">
        <v>158</v>
      </c>
      <c r="B223" s="73">
        <v>170630</v>
      </c>
      <c r="C223" s="73" t="s">
        <v>1036</v>
      </c>
      <c r="D223" s="40" t="s">
        <v>1045</v>
      </c>
      <c r="E223" s="73" t="s">
        <v>1</v>
      </c>
      <c r="F223" s="78"/>
      <c r="G223" s="78"/>
      <c r="H223" s="27">
        <f t="shared" si="31"/>
        <v>0</v>
      </c>
      <c r="I223" s="35">
        <f t="shared" si="32"/>
        <v>0</v>
      </c>
      <c r="J223" s="190">
        <f t="shared" si="33"/>
        <v>0</v>
      </c>
    </row>
    <row r="224" spans="1:10" ht="12.75" hidden="1">
      <c r="A224" s="193" t="s">
        <v>158</v>
      </c>
      <c r="B224" s="42">
        <v>91941</v>
      </c>
      <c r="C224" s="42" t="s">
        <v>70</v>
      </c>
      <c r="D224" s="40" t="s">
        <v>1046</v>
      </c>
      <c r="E224" s="73" t="s">
        <v>2</v>
      </c>
      <c r="F224" s="78"/>
      <c r="G224" s="78"/>
      <c r="H224" s="27">
        <f t="shared" si="31"/>
        <v>0</v>
      </c>
      <c r="I224" s="35">
        <f t="shared" si="32"/>
        <v>0</v>
      </c>
      <c r="J224" s="190">
        <f t="shared" si="33"/>
        <v>0</v>
      </c>
    </row>
    <row r="225" spans="1:10" ht="12.75">
      <c r="A225" s="193" t="s">
        <v>1204</v>
      </c>
      <c r="B225" s="42">
        <v>91940</v>
      </c>
      <c r="C225" s="42" t="s">
        <v>70</v>
      </c>
      <c r="D225" s="40" t="s">
        <v>1047</v>
      </c>
      <c r="E225" s="73" t="s">
        <v>2</v>
      </c>
      <c r="F225" s="78">
        <v>1</v>
      </c>
      <c r="G225" s="78">
        <v>14.5</v>
      </c>
      <c r="H225" s="27">
        <f t="shared" si="31"/>
        <v>4.35</v>
      </c>
      <c r="I225" s="35">
        <f t="shared" si="32"/>
        <v>18.85</v>
      </c>
      <c r="J225" s="190">
        <f t="shared" si="33"/>
        <v>18.85</v>
      </c>
    </row>
    <row r="226" spans="1:10" ht="12.75" hidden="1">
      <c r="A226" s="193" t="s">
        <v>176</v>
      </c>
      <c r="B226" s="42">
        <v>91939</v>
      </c>
      <c r="C226" s="42" t="s">
        <v>70</v>
      </c>
      <c r="D226" s="40" t="s">
        <v>1048</v>
      </c>
      <c r="E226" s="73" t="s">
        <v>2</v>
      </c>
      <c r="F226" s="78"/>
      <c r="G226" s="78"/>
      <c r="H226" s="27">
        <f t="shared" si="31"/>
        <v>0</v>
      </c>
      <c r="I226" s="35">
        <f t="shared" si="32"/>
        <v>0</v>
      </c>
      <c r="J226" s="190">
        <f t="shared" si="33"/>
        <v>0</v>
      </c>
    </row>
    <row r="227" spans="1:10" ht="12.75">
      <c r="A227" s="193" t="s">
        <v>1205</v>
      </c>
      <c r="B227" s="42">
        <v>91937</v>
      </c>
      <c r="C227" s="42" t="s">
        <v>70</v>
      </c>
      <c r="D227" s="40" t="s">
        <v>125</v>
      </c>
      <c r="E227" s="73" t="s">
        <v>2</v>
      </c>
      <c r="F227" s="78">
        <v>12</v>
      </c>
      <c r="G227" s="78">
        <v>11.34</v>
      </c>
      <c r="H227" s="27">
        <f t="shared" si="31"/>
        <v>3.4019999999999997</v>
      </c>
      <c r="I227" s="35">
        <f t="shared" si="32"/>
        <v>14.741999999999999</v>
      </c>
      <c r="J227" s="190">
        <f t="shared" si="33"/>
        <v>176.904</v>
      </c>
    </row>
    <row r="228" spans="1:10" ht="12.75">
      <c r="A228" s="193"/>
      <c r="B228" s="88"/>
      <c r="C228" s="88"/>
      <c r="D228" s="77" t="s">
        <v>94</v>
      </c>
      <c r="E228" s="73"/>
      <c r="F228" s="70"/>
      <c r="G228" s="70"/>
      <c r="H228" s="70"/>
      <c r="I228" s="70"/>
      <c r="J228" s="190"/>
    </row>
    <row r="229" spans="1:10" ht="39">
      <c r="A229" s="193"/>
      <c r="B229" s="88"/>
      <c r="C229" s="88"/>
      <c r="D229" s="43" t="s">
        <v>95</v>
      </c>
      <c r="E229" s="73"/>
      <c r="F229" s="78"/>
      <c r="G229" s="78"/>
      <c r="H229" s="78"/>
      <c r="I229" s="51"/>
      <c r="J229" s="190"/>
    </row>
    <row r="230" spans="1:10" ht="12.75" hidden="1">
      <c r="A230" s="193" t="s">
        <v>1100</v>
      </c>
      <c r="B230" s="73">
        <v>91925</v>
      </c>
      <c r="C230" s="73" t="s">
        <v>70</v>
      </c>
      <c r="D230" s="40" t="s">
        <v>200</v>
      </c>
      <c r="E230" s="73" t="s">
        <v>1</v>
      </c>
      <c r="F230" s="78"/>
      <c r="G230" s="78">
        <v>3.45</v>
      </c>
      <c r="H230" s="27">
        <f aca="true" t="shared" si="34" ref="H230:H236">0.3*G230</f>
        <v>1.035</v>
      </c>
      <c r="I230" s="35">
        <f aca="true" t="shared" si="35" ref="I230:I236">G230+H230</f>
        <v>4.485</v>
      </c>
      <c r="J230" s="190">
        <f aca="true" t="shared" si="36" ref="J230:J236">F230*I230</f>
        <v>0</v>
      </c>
    </row>
    <row r="231" spans="1:10" ht="12.75" hidden="1">
      <c r="A231" s="193" t="s">
        <v>1101</v>
      </c>
      <c r="B231" s="73">
        <v>91926</v>
      </c>
      <c r="C231" s="73" t="s">
        <v>70</v>
      </c>
      <c r="D231" s="40" t="s">
        <v>96</v>
      </c>
      <c r="E231" s="73" t="s">
        <v>1</v>
      </c>
      <c r="F231" s="78"/>
      <c r="G231" s="78">
        <v>4.11</v>
      </c>
      <c r="H231" s="27">
        <f t="shared" si="34"/>
        <v>1.233</v>
      </c>
      <c r="I231" s="35">
        <f t="shared" si="35"/>
        <v>5.343</v>
      </c>
      <c r="J231" s="190">
        <f t="shared" si="36"/>
        <v>0</v>
      </c>
    </row>
    <row r="232" spans="1:10" ht="12.75">
      <c r="A232" s="193" t="s">
        <v>1206</v>
      </c>
      <c r="B232" s="73">
        <v>91928</v>
      </c>
      <c r="C232" s="73" t="s">
        <v>70</v>
      </c>
      <c r="D232" s="40" t="s">
        <v>247</v>
      </c>
      <c r="E232" s="73" t="s">
        <v>1</v>
      </c>
      <c r="F232" s="78">
        <v>156.3</v>
      </c>
      <c r="G232" s="78">
        <v>6.36</v>
      </c>
      <c r="H232" s="27">
        <f t="shared" si="34"/>
        <v>1.908</v>
      </c>
      <c r="I232" s="35">
        <f t="shared" si="35"/>
        <v>8.268</v>
      </c>
      <c r="J232" s="190">
        <f t="shared" si="36"/>
        <v>1292.2884000000001</v>
      </c>
    </row>
    <row r="233" spans="1:10" ht="18" customHeight="1" hidden="1">
      <c r="A233" s="193" t="s">
        <v>177</v>
      </c>
      <c r="B233" s="73">
        <v>91930</v>
      </c>
      <c r="C233" s="73" t="s">
        <v>70</v>
      </c>
      <c r="D233" s="40" t="s">
        <v>248</v>
      </c>
      <c r="E233" s="73" t="s">
        <v>1</v>
      </c>
      <c r="F233" s="78"/>
      <c r="G233" s="78"/>
      <c r="H233" s="27">
        <f t="shared" si="34"/>
        <v>0</v>
      </c>
      <c r="I233" s="35">
        <f t="shared" si="35"/>
        <v>0</v>
      </c>
      <c r="J233" s="190">
        <f t="shared" si="36"/>
        <v>0</v>
      </c>
    </row>
    <row r="234" spans="1:10" ht="12.75" hidden="1">
      <c r="A234" s="193" t="s">
        <v>1189</v>
      </c>
      <c r="B234" s="73">
        <v>91935</v>
      </c>
      <c r="C234" s="73" t="s">
        <v>70</v>
      </c>
      <c r="D234" s="40" t="s">
        <v>1049</v>
      </c>
      <c r="E234" s="73" t="s">
        <v>1</v>
      </c>
      <c r="F234" s="78"/>
      <c r="G234" s="78">
        <v>24.09</v>
      </c>
      <c r="H234" s="27">
        <f>0.3*G234</f>
        <v>7.226999999999999</v>
      </c>
      <c r="I234" s="35">
        <f>G234+H234</f>
        <v>31.317</v>
      </c>
      <c r="J234" s="190">
        <f>F234*I234</f>
        <v>0</v>
      </c>
    </row>
    <row r="235" spans="1:10" ht="12.75" hidden="1">
      <c r="A235" s="193" t="s">
        <v>259</v>
      </c>
      <c r="B235" s="73">
        <v>92983</v>
      </c>
      <c r="C235" s="73" t="s">
        <v>70</v>
      </c>
      <c r="D235" s="40" t="s">
        <v>249</v>
      </c>
      <c r="E235" s="73" t="s">
        <v>1</v>
      </c>
      <c r="F235" s="78"/>
      <c r="G235" s="78"/>
      <c r="H235" s="27">
        <f t="shared" si="34"/>
        <v>0</v>
      </c>
      <c r="I235" s="35">
        <f t="shared" si="35"/>
        <v>0</v>
      </c>
      <c r="J235" s="190">
        <f t="shared" si="36"/>
        <v>0</v>
      </c>
    </row>
    <row r="236" spans="1:10" ht="12.75" hidden="1">
      <c r="A236" s="193" t="s">
        <v>260</v>
      </c>
      <c r="B236" s="73">
        <v>92987</v>
      </c>
      <c r="C236" s="73" t="s">
        <v>70</v>
      </c>
      <c r="D236" s="40" t="s">
        <v>250</v>
      </c>
      <c r="E236" s="73" t="s">
        <v>1</v>
      </c>
      <c r="F236" s="78"/>
      <c r="G236" s="78"/>
      <c r="H236" s="27">
        <f t="shared" si="34"/>
        <v>0</v>
      </c>
      <c r="I236" s="35">
        <f t="shared" si="35"/>
        <v>0</v>
      </c>
      <c r="J236" s="190">
        <f t="shared" si="36"/>
        <v>0</v>
      </c>
    </row>
    <row r="237" spans="1:10" ht="12.75" hidden="1">
      <c r="A237" s="200"/>
      <c r="B237" s="88"/>
      <c r="C237" s="88"/>
      <c r="D237" s="77" t="s">
        <v>97</v>
      </c>
      <c r="E237" s="73"/>
      <c r="F237" s="70"/>
      <c r="G237" s="70"/>
      <c r="H237" s="27"/>
      <c r="I237" s="87"/>
      <c r="J237" s="190"/>
    </row>
    <row r="238" spans="1:10" ht="26.25" hidden="1">
      <c r="A238" s="200" t="s">
        <v>257</v>
      </c>
      <c r="B238" s="42">
        <v>92000</v>
      </c>
      <c r="C238" s="42" t="s">
        <v>70</v>
      </c>
      <c r="D238" s="44" t="s">
        <v>1050</v>
      </c>
      <c r="E238" s="73" t="s">
        <v>2</v>
      </c>
      <c r="F238" s="70"/>
      <c r="G238" s="70"/>
      <c r="H238" s="27">
        <f>0.3*G238</f>
        <v>0</v>
      </c>
      <c r="I238" s="35">
        <f>G238+H238</f>
        <v>0</v>
      </c>
      <c r="J238" s="190">
        <f>F238*I238</f>
        <v>0</v>
      </c>
    </row>
    <row r="239" spans="1:10" ht="26.25" hidden="1">
      <c r="A239" s="200" t="s">
        <v>1190</v>
      </c>
      <c r="B239" s="42">
        <v>91996</v>
      </c>
      <c r="C239" s="42" t="s">
        <v>70</v>
      </c>
      <c r="D239" s="44" t="s">
        <v>1053</v>
      </c>
      <c r="E239" s="73" t="s">
        <v>2</v>
      </c>
      <c r="F239" s="70"/>
      <c r="G239" s="70">
        <v>28.93</v>
      </c>
      <c r="H239" s="27">
        <f>0.3*G239</f>
        <v>8.679</v>
      </c>
      <c r="I239" s="35">
        <f>G239+H239</f>
        <v>37.609</v>
      </c>
      <c r="J239" s="190">
        <f>F239*I239</f>
        <v>0</v>
      </c>
    </row>
    <row r="240" spans="1:10" ht="26.25" hidden="1">
      <c r="A240" s="200" t="s">
        <v>260</v>
      </c>
      <c r="B240" s="42">
        <v>91922</v>
      </c>
      <c r="C240" s="42" t="s">
        <v>70</v>
      </c>
      <c r="D240" s="44" t="s">
        <v>1051</v>
      </c>
      <c r="E240" s="73" t="s">
        <v>2</v>
      </c>
      <c r="F240" s="70"/>
      <c r="G240" s="70"/>
      <c r="H240" s="27">
        <f>0.3*G240</f>
        <v>0</v>
      </c>
      <c r="I240" s="35">
        <f>G240+H240</f>
        <v>0</v>
      </c>
      <c r="J240" s="190">
        <f>F240*I240</f>
        <v>0</v>
      </c>
    </row>
    <row r="241" spans="1:10" ht="12.75" hidden="1">
      <c r="A241" s="200" t="s">
        <v>261</v>
      </c>
      <c r="B241" s="42">
        <v>98307</v>
      </c>
      <c r="C241" s="42" t="s">
        <v>70</v>
      </c>
      <c r="D241" s="44" t="s">
        <v>1056</v>
      </c>
      <c r="E241" s="73" t="s">
        <v>2</v>
      </c>
      <c r="F241" s="70"/>
      <c r="G241" s="70"/>
      <c r="H241" s="27">
        <f>0.3*G241</f>
        <v>0</v>
      </c>
      <c r="I241" s="35">
        <f>G241+H241</f>
        <v>0</v>
      </c>
      <c r="J241" s="190">
        <f>F241*I241</f>
        <v>0</v>
      </c>
    </row>
    <row r="242" spans="1:10" ht="26.25" hidden="1">
      <c r="A242" s="200" t="s">
        <v>1191</v>
      </c>
      <c r="B242" s="42">
        <v>92023</v>
      </c>
      <c r="C242" s="42" t="s">
        <v>70</v>
      </c>
      <c r="D242" s="44" t="s">
        <v>1052</v>
      </c>
      <c r="E242" s="73" t="s">
        <v>2</v>
      </c>
      <c r="F242" s="70"/>
      <c r="G242" s="70">
        <v>43.1</v>
      </c>
      <c r="H242" s="27">
        <f>0.3*G242</f>
        <v>12.93</v>
      </c>
      <c r="I242" s="35">
        <f>G242+H242</f>
        <v>56.03</v>
      </c>
      <c r="J242" s="190">
        <f>F242*I242</f>
        <v>0</v>
      </c>
    </row>
    <row r="243" spans="1:10" ht="12.75" hidden="1">
      <c r="A243" s="200" t="s">
        <v>261</v>
      </c>
      <c r="B243" s="42">
        <v>91994</v>
      </c>
      <c r="C243" s="42" t="s">
        <v>70</v>
      </c>
      <c r="D243" s="40" t="s">
        <v>124</v>
      </c>
      <c r="E243" s="73" t="s">
        <v>2</v>
      </c>
      <c r="F243" s="70"/>
      <c r="G243" s="70"/>
      <c r="H243" s="27">
        <f aca="true" t="shared" si="37" ref="H243:H254">0.3*G243</f>
        <v>0</v>
      </c>
      <c r="I243" s="35">
        <f aca="true" t="shared" si="38" ref="I243:I254">G243+H243</f>
        <v>0</v>
      </c>
      <c r="J243" s="190">
        <f aca="true" t="shared" si="39" ref="J243:J254">F243*I243</f>
        <v>0</v>
      </c>
    </row>
    <row r="244" spans="1:10" ht="12.75" hidden="1">
      <c r="A244" s="200" t="s">
        <v>262</v>
      </c>
      <c r="B244" s="42">
        <v>91997</v>
      </c>
      <c r="C244" s="42" t="s">
        <v>70</v>
      </c>
      <c r="D244" s="40" t="s">
        <v>251</v>
      </c>
      <c r="E244" s="73" t="s">
        <v>2</v>
      </c>
      <c r="F244" s="70"/>
      <c r="G244" s="70"/>
      <c r="H244" s="27">
        <f t="shared" si="37"/>
        <v>0</v>
      </c>
      <c r="I244" s="35">
        <f t="shared" si="38"/>
        <v>0</v>
      </c>
      <c r="J244" s="190">
        <f t="shared" si="39"/>
        <v>0</v>
      </c>
    </row>
    <row r="245" spans="1:10" ht="12.75" hidden="1">
      <c r="A245" s="200" t="s">
        <v>258</v>
      </c>
      <c r="B245" s="42">
        <v>91953</v>
      </c>
      <c r="C245" s="42" t="s">
        <v>70</v>
      </c>
      <c r="D245" s="40" t="s">
        <v>252</v>
      </c>
      <c r="E245" s="73" t="s">
        <v>2</v>
      </c>
      <c r="F245" s="70"/>
      <c r="G245" s="70"/>
      <c r="H245" s="27">
        <f t="shared" si="37"/>
        <v>0</v>
      </c>
      <c r="I245" s="35">
        <f t="shared" si="38"/>
        <v>0</v>
      </c>
      <c r="J245" s="190">
        <f t="shared" si="39"/>
        <v>0</v>
      </c>
    </row>
    <row r="246" spans="1:10" ht="12.75" hidden="1">
      <c r="A246" s="200" t="s">
        <v>1192</v>
      </c>
      <c r="B246" s="42">
        <v>91959</v>
      </c>
      <c r="C246" s="73" t="s">
        <v>70</v>
      </c>
      <c r="D246" s="40" t="s">
        <v>253</v>
      </c>
      <c r="E246" s="73" t="s">
        <v>2</v>
      </c>
      <c r="F246" s="70"/>
      <c r="G246" s="70">
        <v>38.51</v>
      </c>
      <c r="H246" s="27">
        <f t="shared" si="37"/>
        <v>11.552999999999999</v>
      </c>
      <c r="I246" s="35">
        <f t="shared" si="38"/>
        <v>50.062999999999995</v>
      </c>
      <c r="J246" s="190">
        <f t="shared" si="39"/>
        <v>0</v>
      </c>
    </row>
    <row r="247" spans="1:10" ht="12.75" hidden="1">
      <c r="A247" s="200" t="s">
        <v>263</v>
      </c>
      <c r="B247" s="42">
        <v>91967</v>
      </c>
      <c r="C247" s="73" t="s">
        <v>70</v>
      </c>
      <c r="D247" s="40" t="s">
        <v>254</v>
      </c>
      <c r="E247" s="73" t="s">
        <v>2</v>
      </c>
      <c r="F247" s="70"/>
      <c r="G247" s="70"/>
      <c r="H247" s="27">
        <f t="shared" si="37"/>
        <v>0</v>
      </c>
      <c r="I247" s="35">
        <f t="shared" si="38"/>
        <v>0</v>
      </c>
      <c r="J247" s="190">
        <f t="shared" si="39"/>
        <v>0</v>
      </c>
    </row>
    <row r="248" spans="1:10" ht="12.75" hidden="1">
      <c r="A248" s="200" t="s">
        <v>264</v>
      </c>
      <c r="B248" s="42">
        <v>91965</v>
      </c>
      <c r="C248" s="73" t="s">
        <v>70</v>
      </c>
      <c r="D248" s="40" t="s">
        <v>201</v>
      </c>
      <c r="E248" s="73" t="s">
        <v>2</v>
      </c>
      <c r="F248" s="70"/>
      <c r="G248" s="70"/>
      <c r="H248" s="27">
        <f t="shared" si="37"/>
        <v>0</v>
      </c>
      <c r="I248" s="35">
        <f t="shared" si="38"/>
        <v>0</v>
      </c>
      <c r="J248" s="190">
        <f t="shared" si="39"/>
        <v>0</v>
      </c>
    </row>
    <row r="249" spans="1:10" ht="26.25" hidden="1">
      <c r="A249" s="200" t="s">
        <v>259</v>
      </c>
      <c r="B249" s="42">
        <v>100920</v>
      </c>
      <c r="C249" s="73" t="s">
        <v>70</v>
      </c>
      <c r="D249" s="40" t="s">
        <v>255</v>
      </c>
      <c r="E249" s="73" t="s">
        <v>2</v>
      </c>
      <c r="F249" s="70"/>
      <c r="G249" s="70"/>
      <c r="H249" s="27">
        <f t="shared" si="37"/>
        <v>0</v>
      </c>
      <c r="I249" s="35">
        <f t="shared" si="38"/>
        <v>0</v>
      </c>
      <c r="J249" s="190">
        <f t="shared" si="39"/>
        <v>0</v>
      </c>
    </row>
    <row r="250" spans="1:10" ht="26.25" hidden="1">
      <c r="A250" s="200" t="s">
        <v>1193</v>
      </c>
      <c r="B250" s="42">
        <v>100919</v>
      </c>
      <c r="C250" s="73" t="s">
        <v>70</v>
      </c>
      <c r="D250" s="40" t="s">
        <v>256</v>
      </c>
      <c r="E250" s="73" t="s">
        <v>2</v>
      </c>
      <c r="F250" s="70"/>
      <c r="G250" s="70">
        <v>72.45</v>
      </c>
      <c r="H250" s="27">
        <f t="shared" si="37"/>
        <v>21.735</v>
      </c>
      <c r="I250" s="35">
        <f t="shared" si="38"/>
        <v>94.185</v>
      </c>
      <c r="J250" s="190">
        <f t="shared" si="39"/>
        <v>0</v>
      </c>
    </row>
    <row r="251" spans="1:10" ht="26.25" hidden="1">
      <c r="A251" s="200" t="s">
        <v>1194</v>
      </c>
      <c r="B251" s="42">
        <v>100919</v>
      </c>
      <c r="C251" s="73" t="s">
        <v>70</v>
      </c>
      <c r="D251" s="40" t="s">
        <v>1151</v>
      </c>
      <c r="E251" s="73" t="s">
        <v>2</v>
      </c>
      <c r="F251" s="70"/>
      <c r="G251" s="70">
        <v>27.08</v>
      </c>
      <c r="H251" s="27">
        <f>0.3*G251</f>
        <v>8.123999999999999</v>
      </c>
      <c r="I251" s="35">
        <f>G251+H251</f>
        <v>35.20399999999999</v>
      </c>
      <c r="J251" s="190">
        <f>F251*I251</f>
        <v>0</v>
      </c>
    </row>
    <row r="252" spans="1:10" ht="39">
      <c r="A252" s="200" t="s">
        <v>1207</v>
      </c>
      <c r="B252" s="42">
        <v>97601</v>
      </c>
      <c r="C252" s="73" t="s">
        <v>70</v>
      </c>
      <c r="D252" s="40" t="s">
        <v>1152</v>
      </c>
      <c r="E252" s="73" t="s">
        <v>2</v>
      </c>
      <c r="F252" s="70">
        <v>12</v>
      </c>
      <c r="G252" s="70">
        <v>405.08</v>
      </c>
      <c r="H252" s="27">
        <f>0.3*G252</f>
        <v>121.52399999999999</v>
      </c>
      <c r="I252" s="35">
        <f>G252+H252</f>
        <v>526.6039999999999</v>
      </c>
      <c r="J252" s="190">
        <f>F252*I252</f>
        <v>6319.248</v>
      </c>
    </row>
    <row r="253" spans="1:10" ht="12.75" hidden="1">
      <c r="A253" s="200" t="s">
        <v>260</v>
      </c>
      <c r="B253" s="42" t="s">
        <v>1074</v>
      </c>
      <c r="C253" s="73" t="s">
        <v>70</v>
      </c>
      <c r="D253" s="40" t="s">
        <v>1073</v>
      </c>
      <c r="E253" s="73" t="s">
        <v>2</v>
      </c>
      <c r="F253" s="70"/>
      <c r="G253" s="70"/>
      <c r="H253" s="27">
        <f t="shared" si="37"/>
        <v>0</v>
      </c>
      <c r="I253" s="35">
        <f t="shared" si="38"/>
        <v>0</v>
      </c>
      <c r="J253" s="190">
        <f t="shared" si="39"/>
        <v>0</v>
      </c>
    </row>
    <row r="254" spans="1:10" ht="12.75" hidden="1">
      <c r="A254" s="200" t="s">
        <v>265</v>
      </c>
      <c r="B254" s="42">
        <v>97593</v>
      </c>
      <c r="C254" s="73" t="s">
        <v>70</v>
      </c>
      <c r="D254" s="40" t="s">
        <v>202</v>
      </c>
      <c r="E254" s="42" t="s">
        <v>2</v>
      </c>
      <c r="F254" s="78">
        <v>0</v>
      </c>
      <c r="G254" s="78"/>
      <c r="H254" s="27">
        <f t="shared" si="37"/>
        <v>0</v>
      </c>
      <c r="I254" s="35">
        <f t="shared" si="38"/>
        <v>0</v>
      </c>
      <c r="J254" s="190">
        <f t="shared" si="39"/>
        <v>0</v>
      </c>
    </row>
    <row r="255" spans="1:10" ht="12.75">
      <c r="A255" s="316" t="s">
        <v>136</v>
      </c>
      <c r="B255" s="317"/>
      <c r="C255" s="317"/>
      <c r="D255" s="317"/>
      <c r="E255" s="317"/>
      <c r="F255" s="317"/>
      <c r="G255" s="317"/>
      <c r="H255" s="317"/>
      <c r="I255" s="317"/>
      <c r="J255" s="192">
        <f>SUM(J214:J254)</f>
        <v>9320.7634</v>
      </c>
    </row>
    <row r="256" spans="1:10" ht="12.75">
      <c r="A256" s="206"/>
      <c r="B256" s="46"/>
      <c r="C256" s="46"/>
      <c r="D256" s="46"/>
      <c r="E256" s="46"/>
      <c r="F256" s="46"/>
      <c r="G256" s="46"/>
      <c r="H256" s="46"/>
      <c r="I256" s="46"/>
      <c r="J256" s="207"/>
    </row>
    <row r="257" spans="1:10" ht="12.75">
      <c r="A257" s="187" t="s">
        <v>53</v>
      </c>
      <c r="B257" s="53"/>
      <c r="C257" s="53"/>
      <c r="D257" s="54" t="s">
        <v>77</v>
      </c>
      <c r="E257" s="54"/>
      <c r="F257" s="55"/>
      <c r="G257" s="55"/>
      <c r="H257" s="55"/>
      <c r="I257" s="55"/>
      <c r="J257" s="188">
        <f>SUM(J258)</f>
        <v>5518.82318</v>
      </c>
    </row>
    <row r="258" spans="1:10" ht="12.75">
      <c r="A258" s="202" t="s">
        <v>26</v>
      </c>
      <c r="B258" s="39">
        <v>27022</v>
      </c>
      <c r="C258" s="39" t="s">
        <v>1036</v>
      </c>
      <c r="D258" s="20" t="s">
        <v>7</v>
      </c>
      <c r="E258" s="21" t="s">
        <v>5</v>
      </c>
      <c r="F258" s="48">
        <v>554.21</v>
      </c>
      <c r="G258" s="48">
        <v>7.66</v>
      </c>
      <c r="H258" s="27">
        <f>0.3*G258</f>
        <v>2.298</v>
      </c>
      <c r="I258" s="35">
        <f>G258+H258</f>
        <v>9.958</v>
      </c>
      <c r="J258" s="190">
        <f>F258*I258</f>
        <v>5518.82318</v>
      </c>
    </row>
    <row r="259" spans="1:10" ht="12.75">
      <c r="A259" s="316" t="s">
        <v>104</v>
      </c>
      <c r="B259" s="317"/>
      <c r="C259" s="317"/>
      <c r="D259" s="317"/>
      <c r="E259" s="317"/>
      <c r="F259" s="317"/>
      <c r="G259" s="317"/>
      <c r="H259" s="317"/>
      <c r="I259" s="317"/>
      <c r="J259" s="192">
        <f>SUM(J258)</f>
        <v>5518.82318</v>
      </c>
    </row>
    <row r="260" spans="1:10" ht="12.75">
      <c r="A260" s="213"/>
      <c r="B260" s="2"/>
      <c r="C260" s="2"/>
      <c r="D260" s="22"/>
      <c r="E260" s="23"/>
      <c r="F260" s="23"/>
      <c r="G260" s="23"/>
      <c r="H260" s="23"/>
      <c r="I260" s="37"/>
      <c r="J260" s="214"/>
    </row>
    <row r="261" spans="1:10" ht="13.5" thickBot="1">
      <c r="A261" s="319" t="s">
        <v>1054</v>
      </c>
      <c r="B261" s="320"/>
      <c r="C261" s="320"/>
      <c r="D261" s="321"/>
      <c r="E261" s="321"/>
      <c r="F261" s="321"/>
      <c r="G261" s="321"/>
      <c r="H261" s="321"/>
      <c r="I261" s="321"/>
      <c r="J261" s="215">
        <f>J259+J255+J210+J191+J164+J132+J128+J116+J100+J92+J87+J75+J58+J52+J23+J17</f>
        <v>244771.79233000003</v>
      </c>
    </row>
  </sheetData>
  <sheetProtection/>
  <mergeCells count="20">
    <mergeCell ref="A261:I261"/>
    <mergeCell ref="A116:I116"/>
    <mergeCell ref="A128:I128"/>
    <mergeCell ref="A132:I132"/>
    <mergeCell ref="A164:I164"/>
    <mergeCell ref="A191:I191"/>
    <mergeCell ref="A210:I210"/>
    <mergeCell ref="A255:I255"/>
    <mergeCell ref="A87:I87"/>
    <mergeCell ref="A92:I92"/>
    <mergeCell ref="A100:I100"/>
    <mergeCell ref="A23:I23"/>
    <mergeCell ref="A17:I17"/>
    <mergeCell ref="A259:I259"/>
    <mergeCell ref="A1:J3"/>
    <mergeCell ref="F5:I5"/>
    <mergeCell ref="E6:J6"/>
    <mergeCell ref="A52:I52"/>
    <mergeCell ref="A58:I58"/>
    <mergeCell ref="A75:I75"/>
  </mergeCells>
  <conditionalFormatting sqref="F259:I259 F132:I132 F131:G131 F149:G150 F164:I164 F210:I211 F191:I191 F229:H229 F10:I10 F23:I23 F52:I53 F221:G223 F154:G157 F160:G161 F163:G163 F231:G233 F226:G227 F235:G246 F248:G254">
    <cfRule type="cellIs" priority="123" dxfId="0" operator="equal" stopIfTrue="1">
      <formula>0</formula>
    </cfRule>
  </conditionalFormatting>
  <conditionalFormatting sqref="F17:I17">
    <cfRule type="cellIs" priority="9" dxfId="0" operator="equal" stopIfTrue="1">
      <formula>0</formula>
    </cfRule>
  </conditionalFormatting>
  <conditionalFormatting sqref="F230:G230">
    <cfRule type="cellIs" priority="8" dxfId="0" operator="equal" stopIfTrue="1">
      <formula>0</formula>
    </cfRule>
  </conditionalFormatting>
  <conditionalFormatting sqref="F151:G153">
    <cfRule type="cellIs" priority="7" dxfId="0" operator="equal" stopIfTrue="1">
      <formula>0</formula>
    </cfRule>
  </conditionalFormatting>
  <conditionalFormatting sqref="F158:G159">
    <cfRule type="cellIs" priority="6" dxfId="0" operator="equal" stopIfTrue="1">
      <formula>0</formula>
    </cfRule>
  </conditionalFormatting>
  <conditionalFormatting sqref="F162:G162">
    <cfRule type="cellIs" priority="5" dxfId="0" operator="equal" stopIfTrue="1">
      <formula>0</formula>
    </cfRule>
  </conditionalFormatting>
  <conditionalFormatting sqref="F247:G247">
    <cfRule type="cellIs" priority="4" dxfId="0" operator="equal" stopIfTrue="1">
      <formula>0</formula>
    </cfRule>
  </conditionalFormatting>
  <conditionalFormatting sqref="F225:G225">
    <cfRule type="cellIs" priority="3" dxfId="0" operator="equal" stopIfTrue="1">
      <formula>0</formula>
    </cfRule>
  </conditionalFormatting>
  <conditionalFormatting sqref="F224:G224">
    <cfRule type="cellIs" priority="2" dxfId="0" operator="equal" stopIfTrue="1">
      <formula>0</formula>
    </cfRule>
  </conditionalFormatting>
  <conditionalFormatting sqref="F234:G234">
    <cfRule type="cellIs" priority="1" dxfId="0" operator="equal" stopIfTrue="1">
      <formula>0</formula>
    </cfRule>
  </conditionalFormatting>
  <printOptions horizontalCentered="1"/>
  <pageMargins left="0.1968503937007874" right="0.1968503937007874" top="0.56" bottom="0.62" header="0.39" footer="0.27"/>
  <pageSetup fitToHeight="0" fitToWidth="1" horizontalDpi="600" verticalDpi="600" orientation="landscape" paperSize="9" scale="83" r:id="rId1"/>
  <headerFooter alignWithMargins="0">
    <oddFooter>&amp;C&amp;F&amp;R&amp;P/&amp;N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3">
      <selection activeCell="B5" sqref="B5:H24"/>
    </sheetView>
  </sheetViews>
  <sheetFormatPr defaultColWidth="9.140625" defaultRowHeight="12.75"/>
  <cols>
    <col min="8" max="8" width="13.28125" style="0" customWidth="1"/>
  </cols>
  <sheetData>
    <row r="3" spans="1:11" ht="18" customHeight="1">
      <c r="A3" s="236"/>
      <c r="B3" s="236"/>
      <c r="C3" s="236"/>
      <c r="D3" s="236"/>
      <c r="E3" s="236"/>
      <c r="F3" s="236"/>
      <c r="G3" s="236"/>
      <c r="H3" s="236"/>
      <c r="I3" s="150"/>
      <c r="J3" s="150"/>
      <c r="K3" s="150"/>
    </row>
    <row r="4" spans="1:11" ht="18" thickBot="1">
      <c r="A4" s="236"/>
      <c r="B4" s="236"/>
      <c r="C4" s="236"/>
      <c r="D4" s="236"/>
      <c r="E4" s="236"/>
      <c r="F4" s="236"/>
      <c r="G4" s="236"/>
      <c r="H4" s="236"/>
      <c r="I4" s="150"/>
      <c r="J4" s="150"/>
      <c r="K4" s="150"/>
    </row>
    <row r="5" spans="1:11" ht="17.25">
      <c r="A5" s="237"/>
      <c r="B5" s="325" t="str">
        <f>planilha!A4</f>
        <v>Obra: REFORMA DA QUADRA DO BAIRRO RUI PIRES DE LIMA</v>
      </c>
      <c r="C5" s="326"/>
      <c r="D5" s="326"/>
      <c r="E5" s="326"/>
      <c r="F5" s="326"/>
      <c r="G5" s="326"/>
      <c r="H5" s="327"/>
      <c r="I5" s="150"/>
      <c r="J5" s="150"/>
      <c r="K5" s="150"/>
    </row>
    <row r="6" spans="1:11" ht="15" thickBot="1">
      <c r="A6" s="238"/>
      <c r="B6" s="328"/>
      <c r="C6" s="329"/>
      <c r="D6" s="329"/>
      <c r="E6" s="329"/>
      <c r="F6" s="329"/>
      <c r="G6" s="329"/>
      <c r="H6" s="330"/>
      <c r="I6" s="151"/>
      <c r="J6" s="151"/>
      <c r="K6" s="151"/>
    </row>
    <row r="7" spans="1:11" ht="26.25" customHeight="1">
      <c r="A7" s="223"/>
      <c r="B7" s="331" t="s">
        <v>203</v>
      </c>
      <c r="C7" s="332"/>
      <c r="D7" s="332"/>
      <c r="E7" s="332"/>
      <c r="F7" s="332"/>
      <c r="G7" s="332"/>
      <c r="H7" s="333"/>
      <c r="I7" s="223"/>
      <c r="J7" s="164"/>
      <c r="K7" s="164"/>
    </row>
    <row r="8" spans="1:11" ht="19.5" customHeight="1" thickBot="1">
      <c r="A8" s="152"/>
      <c r="B8" s="334"/>
      <c r="C8" s="335"/>
      <c r="D8" s="335"/>
      <c r="E8" s="335"/>
      <c r="F8" s="335"/>
      <c r="G8" s="335"/>
      <c r="H8" s="336"/>
      <c r="I8" s="151"/>
      <c r="J8" s="151"/>
      <c r="K8" s="151"/>
    </row>
    <row r="9" spans="1:11" ht="15">
      <c r="A9" s="153"/>
      <c r="B9" s="224" t="s">
        <v>0</v>
      </c>
      <c r="C9" s="337" t="s">
        <v>204</v>
      </c>
      <c r="D9" s="338"/>
      <c r="E9" s="338"/>
      <c r="F9" s="338"/>
      <c r="G9" s="339"/>
      <c r="H9" s="225" t="s">
        <v>143</v>
      </c>
      <c r="I9" s="153"/>
      <c r="J9" s="153"/>
      <c r="K9" s="153"/>
    </row>
    <row r="10" spans="1:11" ht="15">
      <c r="A10" s="153"/>
      <c r="B10" s="154" t="s">
        <v>205</v>
      </c>
      <c r="C10" s="155" t="s">
        <v>206</v>
      </c>
      <c r="D10" s="156"/>
      <c r="E10" s="156"/>
      <c r="F10" s="156"/>
      <c r="G10" s="157"/>
      <c r="H10" s="239">
        <v>0.0808</v>
      </c>
      <c r="I10" s="153"/>
      <c r="J10" s="153"/>
      <c r="K10" s="153"/>
    </row>
    <row r="11" spans="1:11" ht="15">
      <c r="A11" s="153"/>
      <c r="B11" s="158"/>
      <c r="C11" s="159"/>
      <c r="D11" s="160"/>
      <c r="E11" s="160"/>
      <c r="F11" s="160"/>
      <c r="G11" s="161"/>
      <c r="H11" s="240"/>
      <c r="I11" s="153"/>
      <c r="J11" s="153"/>
      <c r="K11" s="153"/>
    </row>
    <row r="12" spans="1:11" ht="15">
      <c r="A12" s="153"/>
      <c r="B12" s="154" t="s">
        <v>207</v>
      </c>
      <c r="C12" s="155" t="s">
        <v>208</v>
      </c>
      <c r="D12" s="156"/>
      <c r="E12" s="156"/>
      <c r="F12" s="156"/>
      <c r="G12" s="157"/>
      <c r="H12" s="239">
        <f>ROUND(SUM(H13:H15),4)</f>
        <v>0.0747</v>
      </c>
      <c r="I12" s="153"/>
      <c r="J12" s="153"/>
      <c r="K12" s="153"/>
    </row>
    <row r="13" spans="1:11" ht="15">
      <c r="A13" s="153"/>
      <c r="B13" s="158" t="s">
        <v>209</v>
      </c>
      <c r="C13" s="159" t="s">
        <v>210</v>
      </c>
      <c r="D13" s="160"/>
      <c r="E13" s="160"/>
      <c r="F13" s="160"/>
      <c r="G13" s="161"/>
      <c r="H13" s="240">
        <v>0.04</v>
      </c>
      <c r="I13" s="153"/>
      <c r="J13" s="153"/>
      <c r="K13" s="153"/>
    </row>
    <row r="14" spans="1:11" ht="15">
      <c r="A14" s="153"/>
      <c r="B14" s="158" t="s">
        <v>211</v>
      </c>
      <c r="C14" s="159" t="s">
        <v>212</v>
      </c>
      <c r="D14" s="160"/>
      <c r="E14" s="160"/>
      <c r="F14" s="160"/>
      <c r="G14" s="161"/>
      <c r="H14" s="240">
        <v>0.02</v>
      </c>
      <c r="I14" s="153"/>
      <c r="J14" s="153"/>
      <c r="K14" s="153"/>
    </row>
    <row r="15" spans="1:11" ht="15">
      <c r="A15" s="153"/>
      <c r="B15" s="158" t="s">
        <v>213</v>
      </c>
      <c r="C15" s="159" t="s">
        <v>214</v>
      </c>
      <c r="D15" s="160"/>
      <c r="E15" s="160"/>
      <c r="F15" s="160"/>
      <c r="G15" s="161"/>
      <c r="H15" s="240">
        <v>0.0147</v>
      </c>
      <c r="I15" s="153"/>
      <c r="J15" s="153"/>
      <c r="K15" s="153"/>
    </row>
    <row r="16" spans="1:11" ht="15">
      <c r="A16" s="153"/>
      <c r="B16" s="158"/>
      <c r="C16" s="159"/>
      <c r="D16" s="160"/>
      <c r="E16" s="160"/>
      <c r="F16" s="160"/>
      <c r="G16" s="161"/>
      <c r="H16" s="240"/>
      <c r="I16" s="153"/>
      <c r="J16" s="153"/>
      <c r="K16" s="153"/>
    </row>
    <row r="17" spans="1:11" ht="15">
      <c r="A17" s="153"/>
      <c r="B17" s="154" t="s">
        <v>215</v>
      </c>
      <c r="C17" s="155" t="s">
        <v>216</v>
      </c>
      <c r="D17" s="156"/>
      <c r="E17" s="156"/>
      <c r="F17" s="156"/>
      <c r="G17" s="157"/>
      <c r="H17" s="239">
        <f>ROUND(SUM(H18:H21),4)</f>
        <v>0.1065</v>
      </c>
      <c r="I17" s="153"/>
      <c r="J17" s="153"/>
      <c r="K17" s="153"/>
    </row>
    <row r="18" spans="1:11" ht="15">
      <c r="A18" s="153"/>
      <c r="B18" s="158" t="s">
        <v>217</v>
      </c>
      <c r="C18" s="159" t="s">
        <v>218</v>
      </c>
      <c r="D18" s="160"/>
      <c r="E18" s="160"/>
      <c r="F18" s="160"/>
      <c r="G18" s="161"/>
      <c r="H18" s="240">
        <v>0.0065</v>
      </c>
      <c r="I18" s="153"/>
      <c r="J18" s="153"/>
      <c r="K18" s="153"/>
    </row>
    <row r="19" spans="1:11" ht="15">
      <c r="A19" s="153"/>
      <c r="B19" s="158" t="s">
        <v>219</v>
      </c>
      <c r="C19" s="159" t="s">
        <v>220</v>
      </c>
      <c r="D19" s="160"/>
      <c r="E19" s="160"/>
      <c r="F19" s="160"/>
      <c r="G19" s="161"/>
      <c r="H19" s="240">
        <v>0.05</v>
      </c>
      <c r="I19" s="153"/>
      <c r="J19" s="153"/>
      <c r="K19" s="153"/>
    </row>
    <row r="20" spans="1:11" ht="15">
      <c r="A20" s="153"/>
      <c r="B20" s="158" t="s">
        <v>221</v>
      </c>
      <c r="C20" s="159" t="s">
        <v>222</v>
      </c>
      <c r="D20" s="160"/>
      <c r="E20" s="160"/>
      <c r="F20" s="160"/>
      <c r="G20" s="161"/>
      <c r="H20" s="240">
        <v>0.03</v>
      </c>
      <c r="I20" s="153"/>
      <c r="J20" s="153"/>
      <c r="K20" s="153"/>
    </row>
    <row r="21" spans="1:11" ht="15">
      <c r="A21" s="153"/>
      <c r="B21" s="158" t="s">
        <v>223</v>
      </c>
      <c r="C21" s="159" t="s">
        <v>224</v>
      </c>
      <c r="D21" s="160"/>
      <c r="E21" s="160"/>
      <c r="F21" s="160"/>
      <c r="G21" s="161"/>
      <c r="H21" s="240">
        <v>0.02</v>
      </c>
      <c r="I21" s="153"/>
      <c r="J21" s="153"/>
      <c r="K21" s="153"/>
    </row>
    <row r="22" spans="1:11" ht="15">
      <c r="A22" s="153"/>
      <c r="B22" s="158"/>
      <c r="C22" s="159"/>
      <c r="D22" s="160"/>
      <c r="E22" s="160"/>
      <c r="F22" s="160"/>
      <c r="G22" s="161"/>
      <c r="H22" s="240"/>
      <c r="I22" s="153"/>
      <c r="J22" s="153"/>
      <c r="K22" s="153"/>
    </row>
    <row r="23" spans="1:11" ht="15">
      <c r="A23" s="153"/>
      <c r="B23" s="162"/>
      <c r="C23" s="340" t="s">
        <v>225</v>
      </c>
      <c r="D23" s="341"/>
      <c r="E23" s="341"/>
      <c r="F23" s="341"/>
      <c r="G23" s="342"/>
      <c r="H23" s="343">
        <f>(((1+H10)*(1+H12))/(1-H17))-1</f>
        <v>0.2999840626748742</v>
      </c>
      <c r="I23" s="153"/>
      <c r="J23" s="153"/>
      <c r="K23" s="153"/>
    </row>
    <row r="24" spans="1:11" ht="15.75" thickBot="1">
      <c r="A24" s="153"/>
      <c r="B24" s="163"/>
      <c r="C24" s="345" t="s">
        <v>226</v>
      </c>
      <c r="D24" s="346"/>
      <c r="E24" s="346"/>
      <c r="F24" s="346"/>
      <c r="G24" s="347"/>
      <c r="H24" s="344"/>
      <c r="I24" s="153"/>
      <c r="J24" s="153"/>
      <c r="K24" s="153"/>
    </row>
  </sheetData>
  <sheetProtection/>
  <mergeCells count="6">
    <mergeCell ref="B5:H6"/>
    <mergeCell ref="B7:H8"/>
    <mergeCell ref="C9:G9"/>
    <mergeCell ref="C23:G23"/>
    <mergeCell ref="H23:H24"/>
    <mergeCell ref="C24:G24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0"/>
  <sheetViews>
    <sheetView zoomScalePageLayoutView="0" workbookViewId="0" topLeftCell="A1">
      <selection activeCell="A3" sqref="A3:J30"/>
    </sheetView>
  </sheetViews>
  <sheetFormatPr defaultColWidth="9.140625" defaultRowHeight="12.75"/>
  <cols>
    <col min="1" max="1" width="8.00390625" style="0" customWidth="1"/>
    <col min="2" max="2" width="37.140625" style="0" customWidth="1"/>
    <col min="3" max="3" width="12.28125" style="0" customWidth="1"/>
    <col min="4" max="6" width="10.57421875" style="0" customWidth="1"/>
    <col min="7" max="7" width="11.57421875" style="0" customWidth="1"/>
    <col min="8" max="8" width="12.421875" style="0" customWidth="1"/>
    <col min="9" max="10" width="11.140625" style="0" customWidth="1"/>
  </cols>
  <sheetData>
    <row r="2" ht="14.25" customHeight="1" thickBot="1"/>
    <row r="3" spans="1:10" ht="27" customHeight="1" thickBot="1">
      <c r="A3" s="348" t="s">
        <v>137</v>
      </c>
      <c r="B3" s="349"/>
      <c r="C3" s="349"/>
      <c r="D3" s="349"/>
      <c r="E3" s="349"/>
      <c r="F3" s="349"/>
      <c r="G3" s="349"/>
      <c r="H3" s="349"/>
      <c r="I3" s="349"/>
      <c r="J3" s="350"/>
    </row>
    <row r="4" spans="1:10" ht="18.75" customHeight="1">
      <c r="A4" s="235" t="str">
        <f>'COMPOSIÇÃO ADM'!A4:F4</f>
        <v>Obra: REFORMA DA QUADRA DO BAIRRO RUI PIRES DE LIMA</v>
      </c>
      <c r="B4" s="101"/>
      <c r="C4" s="101"/>
      <c r="D4" s="101"/>
      <c r="E4" s="101"/>
      <c r="F4" s="101"/>
      <c r="G4" s="101"/>
      <c r="H4" s="101"/>
      <c r="I4" s="101"/>
      <c r="J4" s="102"/>
    </row>
    <row r="5" spans="1:10" ht="19.5" customHeight="1" thickBot="1">
      <c r="A5" s="103" t="s">
        <v>1211</v>
      </c>
      <c r="B5" s="104"/>
      <c r="C5" s="104"/>
      <c r="D5" s="104"/>
      <c r="E5" s="104"/>
      <c r="F5" s="104"/>
      <c r="G5" s="104"/>
      <c r="H5" s="104"/>
      <c r="I5" s="104"/>
      <c r="J5" s="105"/>
    </row>
    <row r="6" spans="1:10" ht="13.5" thickBot="1">
      <c r="A6" s="388" t="s">
        <v>138</v>
      </c>
      <c r="B6" s="388" t="s">
        <v>139</v>
      </c>
      <c r="C6" s="106" t="s">
        <v>140</v>
      </c>
      <c r="D6" s="107" t="s">
        <v>141</v>
      </c>
      <c r="E6" s="351" t="s">
        <v>1103</v>
      </c>
      <c r="F6" s="352"/>
      <c r="G6" s="352"/>
      <c r="H6" s="352"/>
      <c r="I6" s="352"/>
      <c r="J6" s="353"/>
    </row>
    <row r="7" spans="1:10" ht="13.5" thickBot="1">
      <c r="A7" s="388"/>
      <c r="B7" s="388"/>
      <c r="C7" s="106" t="s">
        <v>142</v>
      </c>
      <c r="D7" s="226" t="s">
        <v>143</v>
      </c>
      <c r="E7" s="226">
        <v>1</v>
      </c>
      <c r="F7" s="226">
        <v>2</v>
      </c>
      <c r="G7" s="226">
        <v>3</v>
      </c>
      <c r="H7" s="226">
        <v>4</v>
      </c>
      <c r="I7" s="226">
        <v>5</v>
      </c>
      <c r="J7" s="226">
        <v>6</v>
      </c>
    </row>
    <row r="8" spans="1:10" ht="12.75">
      <c r="A8" s="108">
        <v>1</v>
      </c>
      <c r="B8" s="109" t="str">
        <f>'[1]Plan1'!$B$12</f>
        <v>SERVIÇOS PRELIMINARES</v>
      </c>
      <c r="C8" s="110">
        <f>planilha!J12</f>
        <v>34898.9004</v>
      </c>
      <c r="D8" s="111">
        <f>(C8*100/C24)</f>
        <v>14.25772964596733</v>
      </c>
      <c r="E8" s="112">
        <v>0.4</v>
      </c>
      <c r="F8" s="112">
        <v>0.2</v>
      </c>
      <c r="G8" s="112">
        <v>0.2</v>
      </c>
      <c r="H8" s="112">
        <v>0.2</v>
      </c>
      <c r="I8" s="374"/>
      <c r="J8" s="375"/>
    </row>
    <row r="9" spans="1:10" ht="12.75">
      <c r="A9" s="113">
        <v>2</v>
      </c>
      <c r="B9" s="114" t="s">
        <v>144</v>
      </c>
      <c r="C9" s="115">
        <f>planilha!J18</f>
        <v>2546.85886</v>
      </c>
      <c r="D9" s="116">
        <f>(C9*100/C24)</f>
        <v>1.0405034157556596</v>
      </c>
      <c r="E9" s="117">
        <v>1</v>
      </c>
      <c r="F9" s="301"/>
      <c r="G9" s="301"/>
      <c r="H9" s="301"/>
      <c r="I9" s="376"/>
      <c r="J9" s="377"/>
    </row>
    <row r="10" spans="1:10" ht="12.75">
      <c r="A10" s="113">
        <v>3</v>
      </c>
      <c r="B10" s="114" t="str">
        <f>'[1]Plan1'!$B$32</f>
        <v>FUNDAÇÕES</v>
      </c>
      <c r="C10" s="115">
        <f>planilha!J25</f>
        <v>53869.352419999996</v>
      </c>
      <c r="D10" s="116">
        <f>(C10*100/C24)</f>
        <v>22.007990343664122</v>
      </c>
      <c r="E10" s="117">
        <v>1</v>
      </c>
      <c r="F10" s="301"/>
      <c r="G10" s="301"/>
      <c r="H10" s="118"/>
      <c r="I10" s="376"/>
      <c r="J10" s="377"/>
    </row>
    <row r="11" spans="1:10" ht="12.75">
      <c r="A11" s="113">
        <v>4</v>
      </c>
      <c r="B11" s="114" t="s">
        <v>152</v>
      </c>
      <c r="C11" s="115">
        <f>planilha!J54</f>
        <v>33391.73565</v>
      </c>
      <c r="D11" s="116">
        <f>(C11*100/C24)</f>
        <v>13.64198682051625</v>
      </c>
      <c r="E11" s="117">
        <v>0.2</v>
      </c>
      <c r="F11" s="117">
        <v>0.8</v>
      </c>
      <c r="G11" s="301"/>
      <c r="H11" s="301"/>
      <c r="I11" s="378"/>
      <c r="J11" s="377"/>
    </row>
    <row r="12" spans="1:10" ht="12.75">
      <c r="A12" s="113">
        <v>5</v>
      </c>
      <c r="B12" s="114" t="s">
        <v>4</v>
      </c>
      <c r="C12" s="115">
        <f>planilha!J60</f>
        <v>1548.0628800000002</v>
      </c>
      <c r="D12" s="116">
        <f>(C12*100/C24)</f>
        <v>0.6324515031997275</v>
      </c>
      <c r="E12" s="118"/>
      <c r="F12" s="301"/>
      <c r="G12" s="301"/>
      <c r="H12" s="117">
        <v>1</v>
      </c>
      <c r="I12" s="378"/>
      <c r="J12" s="379"/>
    </row>
    <row r="13" spans="1:10" ht="12.75" hidden="1">
      <c r="A13" s="113">
        <v>6</v>
      </c>
      <c r="B13" s="114" t="s">
        <v>145</v>
      </c>
      <c r="C13" s="115">
        <f>planilha!J77</f>
        <v>0</v>
      </c>
      <c r="D13" s="116">
        <f>(C13*100/C24)</f>
        <v>0</v>
      </c>
      <c r="E13" s="117">
        <v>0.3</v>
      </c>
      <c r="F13" s="117">
        <v>0.5</v>
      </c>
      <c r="G13" s="117">
        <v>0.2</v>
      </c>
      <c r="H13" s="230"/>
      <c r="I13" s="380"/>
      <c r="J13" s="379"/>
    </row>
    <row r="14" spans="1:10" ht="12.75">
      <c r="A14" s="113">
        <v>6</v>
      </c>
      <c r="B14" s="114" t="s">
        <v>1061</v>
      </c>
      <c r="C14" s="115">
        <f>planilha!J89</f>
        <v>21595.820999999996</v>
      </c>
      <c r="D14" s="116">
        <f>(C14*100/C24)</f>
        <v>8.822838936802256</v>
      </c>
      <c r="E14" s="301"/>
      <c r="F14" s="301"/>
      <c r="G14" s="301"/>
      <c r="H14" s="117">
        <v>1</v>
      </c>
      <c r="I14" s="378"/>
      <c r="J14" s="379"/>
    </row>
    <row r="15" spans="1:10" ht="12.75">
      <c r="A15" s="113">
        <v>7</v>
      </c>
      <c r="B15" s="114" t="s">
        <v>153</v>
      </c>
      <c r="C15" s="115">
        <f>planilha!J94</f>
        <v>10307.34978</v>
      </c>
      <c r="D15" s="116">
        <f>(C15*100/C24)</f>
        <v>4.2110039240566115</v>
      </c>
      <c r="E15" s="118"/>
      <c r="F15" s="117">
        <v>0.7</v>
      </c>
      <c r="G15" s="117">
        <v>0.3</v>
      </c>
      <c r="H15" s="301"/>
      <c r="I15" s="378"/>
      <c r="J15" s="379"/>
    </row>
    <row r="16" spans="1:10" ht="12.75">
      <c r="A16" s="113">
        <v>8</v>
      </c>
      <c r="B16" s="114" t="s">
        <v>154</v>
      </c>
      <c r="C16" s="115">
        <f>planilha!J102</f>
        <v>44899.24997999999</v>
      </c>
      <c r="D16" s="116">
        <f>(C16*100/C24)</f>
        <v>18.343310539421584</v>
      </c>
      <c r="E16" s="301"/>
      <c r="F16" s="301"/>
      <c r="G16" s="117">
        <v>0.5</v>
      </c>
      <c r="H16" s="117">
        <v>0.5</v>
      </c>
      <c r="I16" s="378"/>
      <c r="J16" s="379"/>
    </row>
    <row r="17" spans="1:10" ht="12.75">
      <c r="A17" s="113">
        <v>9</v>
      </c>
      <c r="B17" s="114" t="s">
        <v>6</v>
      </c>
      <c r="C17" s="115">
        <f>planilha!J118</f>
        <v>26874.874780000002</v>
      </c>
      <c r="D17" s="116">
        <f>(C17*100/C24)</f>
        <v>10.979563667927652</v>
      </c>
      <c r="E17" s="119"/>
      <c r="F17" s="119"/>
      <c r="G17" s="117">
        <v>0.5</v>
      </c>
      <c r="H17" s="117">
        <v>0.5</v>
      </c>
      <c r="I17" s="378"/>
      <c r="J17" s="379"/>
    </row>
    <row r="18" spans="1:10" ht="12.75" hidden="1">
      <c r="A18" s="113">
        <v>10</v>
      </c>
      <c r="B18" s="114" t="s">
        <v>155</v>
      </c>
      <c r="C18" s="115">
        <f>planilha!J134</f>
        <v>0</v>
      </c>
      <c r="D18" s="116">
        <f>(C18*100/C24)</f>
        <v>0</v>
      </c>
      <c r="E18" s="118"/>
      <c r="F18" s="117"/>
      <c r="G18" s="117"/>
      <c r="H18" s="117"/>
      <c r="I18" s="378"/>
      <c r="J18" s="379"/>
    </row>
    <row r="19" spans="1:10" ht="12.75" hidden="1">
      <c r="A19" s="113">
        <v>11</v>
      </c>
      <c r="B19" s="114" t="s">
        <v>156</v>
      </c>
      <c r="C19" s="115">
        <f>planilha!J166</f>
        <v>0</v>
      </c>
      <c r="D19" s="116">
        <f>(C19*100/C24)</f>
        <v>0</v>
      </c>
      <c r="E19" s="119"/>
      <c r="F19" s="117"/>
      <c r="G19" s="117"/>
      <c r="H19" s="117"/>
      <c r="I19" s="378"/>
      <c r="J19" s="379"/>
    </row>
    <row r="20" spans="1:10" ht="12.75" hidden="1">
      <c r="A20" s="113">
        <v>12</v>
      </c>
      <c r="B20" s="114" t="s">
        <v>3</v>
      </c>
      <c r="C20" s="115">
        <f>planilha!J193</f>
        <v>0</v>
      </c>
      <c r="D20" s="116">
        <f>(C20*100/C24)</f>
        <v>0</v>
      </c>
      <c r="E20" s="118"/>
      <c r="F20" s="118"/>
      <c r="G20" s="118"/>
      <c r="H20" s="118"/>
      <c r="I20" s="378"/>
      <c r="J20" s="379"/>
    </row>
    <row r="21" spans="1:10" ht="12.75" hidden="1">
      <c r="A21" s="113">
        <v>13</v>
      </c>
      <c r="B21" s="114" t="s">
        <v>133</v>
      </c>
      <c r="C21" s="115">
        <f>planilha!J130</f>
        <v>0</v>
      </c>
      <c r="D21" s="116">
        <f>(C21*100/C24)</f>
        <v>0</v>
      </c>
      <c r="E21" s="118"/>
      <c r="F21" s="118"/>
      <c r="G21" s="119"/>
      <c r="H21" s="301"/>
      <c r="I21" s="378"/>
      <c r="J21" s="379"/>
    </row>
    <row r="22" spans="1:10" ht="12.75">
      <c r="A22" s="113">
        <v>11</v>
      </c>
      <c r="B22" s="114" t="s">
        <v>157</v>
      </c>
      <c r="C22" s="115">
        <f>planilha!J212</f>
        <v>9320.7634</v>
      </c>
      <c r="D22" s="116">
        <f>(C22*100/C24)</f>
        <v>3.807940167972377</v>
      </c>
      <c r="E22" s="118"/>
      <c r="F22" s="117">
        <v>0.3</v>
      </c>
      <c r="G22" s="117">
        <v>0.3</v>
      </c>
      <c r="H22" s="117">
        <v>0.4</v>
      </c>
      <c r="I22" s="378"/>
      <c r="J22" s="379"/>
    </row>
    <row r="23" spans="1:10" ht="13.5" thickBot="1">
      <c r="A23" s="302">
        <v>12</v>
      </c>
      <c r="B23" s="120" t="s">
        <v>77</v>
      </c>
      <c r="C23" s="121">
        <f>planilha!J257</f>
        <v>5518.82318</v>
      </c>
      <c r="D23" s="229">
        <f>(C23*100/C24)</f>
        <v>2.254681034716432</v>
      </c>
      <c r="E23" s="122"/>
      <c r="F23" s="123"/>
      <c r="G23" s="123"/>
      <c r="H23" s="303">
        <v>1</v>
      </c>
      <c r="I23" s="381"/>
      <c r="J23" s="382"/>
    </row>
    <row r="24" spans="1:10" ht="13.5" thickBot="1">
      <c r="A24" s="354" t="s">
        <v>146</v>
      </c>
      <c r="B24" s="355"/>
      <c r="C24" s="124">
        <f>SUM(C8:C23)</f>
        <v>244771.79233</v>
      </c>
      <c r="D24" s="125">
        <f>SUM(D8:D23)</f>
        <v>99.99999999999999</v>
      </c>
      <c r="E24" s="227"/>
      <c r="F24" s="228"/>
      <c r="G24" s="228"/>
      <c r="H24" s="228"/>
      <c r="I24" s="383"/>
      <c r="J24" s="384"/>
    </row>
    <row r="25" spans="1:10" ht="13.5" thickBot="1">
      <c r="A25" s="126" t="s">
        <v>147</v>
      </c>
      <c r="B25" s="127"/>
      <c r="C25" s="127"/>
      <c r="D25" s="127"/>
      <c r="E25" s="128">
        <f aca="true" t="shared" si="0" ref="E25:J25">SUMPRODUCT(E8:E23,$C$8:$C$23)</f>
        <v>77054.11856999999</v>
      </c>
      <c r="F25" s="128">
        <f t="shared" si="0"/>
        <v>43704.542466000006</v>
      </c>
      <c r="G25" s="144">
        <f t="shared" si="0"/>
        <v>48755.27641399999</v>
      </c>
      <c r="H25" s="144">
        <f t="shared" si="0"/>
        <v>75257.85488</v>
      </c>
      <c r="I25" s="385">
        <f t="shared" si="0"/>
        <v>0</v>
      </c>
      <c r="J25" s="385">
        <f t="shared" si="0"/>
        <v>0</v>
      </c>
    </row>
    <row r="26" spans="1:10" ht="13.5" thickBot="1">
      <c r="A26" s="129" t="s">
        <v>148</v>
      </c>
      <c r="B26" s="130"/>
      <c r="C26" s="130"/>
      <c r="D26" s="130"/>
      <c r="E26" s="131">
        <f>(E25*100/C24)</f>
        <v>31.47998298190996</v>
      </c>
      <c r="F26" s="131">
        <f>(F25*100/C24)</f>
        <v>17.855220182837808</v>
      </c>
      <c r="G26" s="131">
        <f>(G25*100/C24)</f>
        <v>19.918666260476776</v>
      </c>
      <c r="H26" s="131">
        <f>(H25*100/C24)</f>
        <v>30.74613057477545</v>
      </c>
      <c r="I26" s="386">
        <f>(I25*100/C24)</f>
        <v>0</v>
      </c>
      <c r="J26" s="386">
        <f>(J25*100/C24)</f>
        <v>0</v>
      </c>
    </row>
    <row r="27" spans="1:10" ht="12.75">
      <c r="A27" s="132" t="s">
        <v>149</v>
      </c>
      <c r="B27" s="133"/>
      <c r="C27" s="133"/>
      <c r="D27" s="133"/>
      <c r="E27" s="134">
        <f>(E25)</f>
        <v>77054.11856999999</v>
      </c>
      <c r="F27" s="134">
        <f>(E27+F25)</f>
        <v>120758.661036</v>
      </c>
      <c r="G27" s="134">
        <f>(F27+G25)</f>
        <v>169513.93745</v>
      </c>
      <c r="H27" s="135">
        <f aca="true" t="shared" si="1" ref="H27:J28">G27+H25</f>
        <v>244771.79233</v>
      </c>
      <c r="I27" s="387"/>
      <c r="J27" s="387"/>
    </row>
    <row r="28" spans="1:10" ht="13.5" thickBot="1">
      <c r="A28" s="136" t="s">
        <v>150</v>
      </c>
      <c r="B28" s="137"/>
      <c r="C28" s="137"/>
      <c r="D28" s="137"/>
      <c r="E28" s="131">
        <f>(E26)</f>
        <v>31.47998298190996</v>
      </c>
      <c r="F28" s="131">
        <f>(E28+F26)</f>
        <v>49.33520316474777</v>
      </c>
      <c r="G28" s="131">
        <f>(F28+G26)</f>
        <v>69.25386942522454</v>
      </c>
      <c r="H28" s="138">
        <f t="shared" si="1"/>
        <v>99.99999999999999</v>
      </c>
      <c r="I28" s="384"/>
      <c r="J28" s="384"/>
    </row>
    <row r="29" spans="1:10" ht="12.75">
      <c r="A29" s="139" t="s">
        <v>151</v>
      </c>
      <c r="B29" s="230"/>
      <c r="C29" s="230"/>
      <c r="D29" s="230"/>
      <c r="E29" s="230"/>
      <c r="F29" s="230"/>
      <c r="G29" s="230"/>
      <c r="H29" s="230"/>
      <c r="I29" s="230"/>
      <c r="J29" s="231"/>
    </row>
    <row r="30" spans="1:10" ht="13.5" thickBot="1">
      <c r="A30" s="232" t="s">
        <v>1195</v>
      </c>
      <c r="B30" s="233"/>
      <c r="C30" s="233"/>
      <c r="D30" s="233"/>
      <c r="E30" s="233"/>
      <c r="F30" s="233"/>
      <c r="G30" s="233"/>
      <c r="H30" s="233"/>
      <c r="I30" s="233"/>
      <c r="J30" s="234"/>
    </row>
  </sheetData>
  <sheetProtection/>
  <mergeCells count="5">
    <mergeCell ref="A3:J3"/>
    <mergeCell ref="A6:A7"/>
    <mergeCell ref="B6:B7"/>
    <mergeCell ref="E6:J6"/>
    <mergeCell ref="A24:B24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6.57421875" style="241" customWidth="1"/>
    <col min="2" max="2" width="15.57421875" style="241" customWidth="1"/>
    <col min="3" max="3" width="58.140625" style="241" customWidth="1"/>
    <col min="4" max="4" width="11.7109375" style="241" customWidth="1"/>
    <col min="5" max="5" width="17.00390625" style="241" customWidth="1"/>
    <col min="6" max="16384" width="9.140625" style="241" customWidth="1"/>
  </cols>
  <sheetData>
    <row r="1" spans="1:5" s="6" customFormat="1" ht="12.75">
      <c r="A1" s="304" t="s">
        <v>983</v>
      </c>
      <c r="B1" s="305"/>
      <c r="C1" s="305"/>
      <c r="D1" s="305"/>
      <c r="E1" s="306"/>
    </row>
    <row r="2" spans="1:5" s="6" customFormat="1" ht="12.75">
      <c r="A2" s="307"/>
      <c r="B2" s="308"/>
      <c r="C2" s="308"/>
      <c r="D2" s="308"/>
      <c r="E2" s="309"/>
    </row>
    <row r="3" spans="1:5" s="6" customFormat="1" ht="12.75" customHeight="1" thickBot="1">
      <c r="A3" s="310"/>
      <c r="B3" s="311"/>
      <c r="C3" s="311"/>
      <c r="D3" s="311"/>
      <c r="E3" s="312"/>
    </row>
    <row r="4" spans="1:5" s="6" customFormat="1" ht="19.5" customHeight="1">
      <c r="A4" s="165" t="str">
        <f>'COMPOSIÇÃO ADM'!A4:F4</f>
        <v>Obra: REFORMA DA QUADRA DO BAIRRO RUI PIRES DE LIMA</v>
      </c>
      <c r="B4" s="146"/>
      <c r="C4" s="146"/>
      <c r="D4" s="146"/>
      <c r="E4" s="242"/>
    </row>
    <row r="5" spans="1:5" s="6" customFormat="1" ht="19.5" customHeight="1">
      <c r="A5" s="167" t="str">
        <f>'COMPOSIÇÃO ADM'!A5:F6</f>
        <v>Local:  Rua das Palmeiras, BAIRRO: Rui Pires de Lima - MUNICÍPIO DE NOVO PROGRESSO - PA</v>
      </c>
      <c r="B5" s="145"/>
      <c r="C5" s="145"/>
      <c r="D5" s="145"/>
      <c r="E5" s="242"/>
    </row>
    <row r="6" spans="1:5" s="6" customFormat="1" ht="11.25" customHeight="1" thickBot="1">
      <c r="A6" s="178"/>
      <c r="B6" s="169"/>
      <c r="C6" s="169"/>
      <c r="D6" s="170"/>
      <c r="E6" s="243"/>
    </row>
    <row r="7" spans="1:5" ht="24.75" customHeight="1" thickBot="1">
      <c r="A7" s="261" t="s">
        <v>292</v>
      </c>
      <c r="B7" s="262" t="s">
        <v>293</v>
      </c>
      <c r="C7" s="263" t="s">
        <v>204</v>
      </c>
      <c r="D7" s="262" t="s">
        <v>294</v>
      </c>
      <c r="E7" s="264" t="s">
        <v>295</v>
      </c>
    </row>
    <row r="8" spans="1:5" ht="12.75">
      <c r="A8" s="246" t="s">
        <v>268</v>
      </c>
      <c r="B8" s="247" t="s">
        <v>116</v>
      </c>
      <c r="C8" s="248" t="s">
        <v>269</v>
      </c>
      <c r="D8" s="247" t="s">
        <v>270</v>
      </c>
      <c r="E8" s="249" t="s">
        <v>271</v>
      </c>
    </row>
    <row r="9" spans="1:5" ht="26.25">
      <c r="A9" s="250" t="s">
        <v>272</v>
      </c>
      <c r="B9" s="244" t="s">
        <v>273</v>
      </c>
      <c r="C9" s="245" t="s">
        <v>274</v>
      </c>
      <c r="D9" s="244" t="s">
        <v>275</v>
      </c>
      <c r="E9" s="251">
        <v>1</v>
      </c>
    </row>
    <row r="10" spans="1:5" ht="26.25">
      <c r="A10" s="250" t="s">
        <v>272</v>
      </c>
      <c r="B10" s="244" t="s">
        <v>276</v>
      </c>
      <c r="C10" s="245" t="s">
        <v>277</v>
      </c>
      <c r="D10" s="244" t="s">
        <v>275</v>
      </c>
      <c r="E10" s="251">
        <v>4</v>
      </c>
    </row>
    <row r="11" spans="1:5" ht="26.25">
      <c r="A11" s="250" t="s">
        <v>272</v>
      </c>
      <c r="B11" s="244" t="s">
        <v>278</v>
      </c>
      <c r="C11" s="245" t="s">
        <v>279</v>
      </c>
      <c r="D11" s="244" t="s">
        <v>270</v>
      </c>
      <c r="E11" s="251">
        <v>1</v>
      </c>
    </row>
    <row r="12" spans="1:5" ht="12.75">
      <c r="A12" s="250" t="s">
        <v>272</v>
      </c>
      <c r="B12" s="244" t="s">
        <v>280</v>
      </c>
      <c r="C12" s="245" t="s">
        <v>281</v>
      </c>
      <c r="D12" s="244" t="s">
        <v>282</v>
      </c>
      <c r="E12" s="251">
        <v>0.11</v>
      </c>
    </row>
    <row r="13" spans="1:5" ht="26.25">
      <c r="A13" s="250" t="s">
        <v>283</v>
      </c>
      <c r="B13" s="244" t="s">
        <v>284</v>
      </c>
      <c r="C13" s="245" t="s">
        <v>285</v>
      </c>
      <c r="D13" s="244" t="s">
        <v>286</v>
      </c>
      <c r="E13" s="251">
        <v>1</v>
      </c>
    </row>
    <row r="14" spans="1:5" ht="12.75">
      <c r="A14" s="250" t="s">
        <v>283</v>
      </c>
      <c r="B14" s="244" t="s">
        <v>287</v>
      </c>
      <c r="C14" s="245" t="s">
        <v>288</v>
      </c>
      <c r="D14" s="244" t="s">
        <v>286</v>
      </c>
      <c r="E14" s="251">
        <v>2</v>
      </c>
    </row>
    <row r="15" spans="1:5" ht="39">
      <c r="A15" s="250" t="s">
        <v>283</v>
      </c>
      <c r="B15" s="244" t="s">
        <v>289</v>
      </c>
      <c r="C15" s="245" t="s">
        <v>290</v>
      </c>
      <c r="D15" s="244" t="s">
        <v>291</v>
      </c>
      <c r="E15" s="251">
        <v>0.01</v>
      </c>
    </row>
    <row r="16" spans="1:5" ht="39">
      <c r="A16" s="250" t="s">
        <v>268</v>
      </c>
      <c r="B16" s="244" t="s">
        <v>296</v>
      </c>
      <c r="C16" s="245" t="s">
        <v>297</v>
      </c>
      <c r="D16" s="244" t="s">
        <v>270</v>
      </c>
      <c r="E16" s="251" t="s">
        <v>271</v>
      </c>
    </row>
    <row r="17" spans="1:5" ht="26.25">
      <c r="A17" s="250" t="s">
        <v>272</v>
      </c>
      <c r="B17" s="244" t="s">
        <v>276</v>
      </c>
      <c r="C17" s="245" t="s">
        <v>277</v>
      </c>
      <c r="D17" s="244" t="s">
        <v>275</v>
      </c>
      <c r="E17" s="251">
        <v>1.3272</v>
      </c>
    </row>
    <row r="18" spans="1:5" ht="26.25">
      <c r="A18" s="250" t="s">
        <v>272</v>
      </c>
      <c r="B18" s="244" t="s">
        <v>298</v>
      </c>
      <c r="C18" s="245" t="s">
        <v>299</v>
      </c>
      <c r="D18" s="244" t="s">
        <v>300</v>
      </c>
      <c r="E18" s="251">
        <v>0.0662</v>
      </c>
    </row>
    <row r="19" spans="1:5" ht="26.25">
      <c r="A19" s="250" t="s">
        <v>283</v>
      </c>
      <c r="B19" s="244" t="s">
        <v>301</v>
      </c>
      <c r="C19" s="245" t="s">
        <v>302</v>
      </c>
      <c r="D19" s="244" t="s">
        <v>270</v>
      </c>
      <c r="E19" s="251">
        <v>0.153</v>
      </c>
    </row>
    <row r="20" spans="1:5" ht="26.25">
      <c r="A20" s="250" t="s">
        <v>283</v>
      </c>
      <c r="B20" s="244" t="s">
        <v>303</v>
      </c>
      <c r="C20" s="245" t="s">
        <v>304</v>
      </c>
      <c r="D20" s="244" t="s">
        <v>270</v>
      </c>
      <c r="E20" s="251">
        <v>2.5325</v>
      </c>
    </row>
    <row r="21" spans="1:5" ht="12.75">
      <c r="A21" s="250" t="s">
        <v>283</v>
      </c>
      <c r="B21" s="244" t="s">
        <v>305</v>
      </c>
      <c r="C21" s="245" t="s">
        <v>306</v>
      </c>
      <c r="D21" s="244" t="s">
        <v>291</v>
      </c>
      <c r="E21" s="251">
        <v>0.0417</v>
      </c>
    </row>
    <row r="22" spans="1:5" ht="26.25">
      <c r="A22" s="250" t="s">
        <v>283</v>
      </c>
      <c r="B22" s="244" t="s">
        <v>307</v>
      </c>
      <c r="C22" s="245" t="s">
        <v>308</v>
      </c>
      <c r="D22" s="244" t="s">
        <v>270</v>
      </c>
      <c r="E22" s="251">
        <v>5.0649</v>
      </c>
    </row>
    <row r="23" spans="1:5" ht="66">
      <c r="A23" s="250" t="s">
        <v>283</v>
      </c>
      <c r="B23" s="244" t="s">
        <v>309</v>
      </c>
      <c r="C23" s="245" t="s">
        <v>310</v>
      </c>
      <c r="D23" s="244" t="s">
        <v>275</v>
      </c>
      <c r="E23" s="251">
        <v>0.1325</v>
      </c>
    </row>
    <row r="24" spans="1:5" ht="52.5">
      <c r="A24" s="250" t="s">
        <v>283</v>
      </c>
      <c r="B24" s="244" t="s">
        <v>311</v>
      </c>
      <c r="C24" s="245" t="s">
        <v>312</v>
      </c>
      <c r="D24" s="244" t="s">
        <v>275</v>
      </c>
      <c r="E24" s="251">
        <v>0.1722</v>
      </c>
    </row>
    <row r="25" spans="1:5" ht="39">
      <c r="A25" s="250" t="s">
        <v>283</v>
      </c>
      <c r="B25" s="244" t="s">
        <v>313</v>
      </c>
      <c r="C25" s="245" t="s">
        <v>314</v>
      </c>
      <c r="D25" s="244" t="s">
        <v>275</v>
      </c>
      <c r="E25" s="251">
        <v>0.0662</v>
      </c>
    </row>
    <row r="26" spans="1:5" ht="39">
      <c r="A26" s="250" t="s">
        <v>283</v>
      </c>
      <c r="B26" s="244" t="s">
        <v>315</v>
      </c>
      <c r="C26" s="245" t="s">
        <v>316</v>
      </c>
      <c r="D26" s="244" t="s">
        <v>275</v>
      </c>
      <c r="E26" s="251">
        <v>0.1325</v>
      </c>
    </row>
    <row r="27" spans="1:5" ht="39">
      <c r="A27" s="250" t="s">
        <v>283</v>
      </c>
      <c r="B27" s="244" t="s">
        <v>317</v>
      </c>
      <c r="C27" s="245" t="s">
        <v>318</v>
      </c>
      <c r="D27" s="244" t="s">
        <v>275</v>
      </c>
      <c r="E27" s="251">
        <v>0.1722</v>
      </c>
    </row>
    <row r="28" spans="1:5" ht="39">
      <c r="A28" s="250" t="s">
        <v>283</v>
      </c>
      <c r="B28" s="244" t="s">
        <v>319</v>
      </c>
      <c r="C28" s="245" t="s">
        <v>320</v>
      </c>
      <c r="D28" s="244" t="s">
        <v>275</v>
      </c>
      <c r="E28" s="251">
        <v>0.6755</v>
      </c>
    </row>
    <row r="29" spans="1:5" ht="39">
      <c r="A29" s="250" t="s">
        <v>283</v>
      </c>
      <c r="B29" s="244" t="s">
        <v>321</v>
      </c>
      <c r="C29" s="245" t="s">
        <v>322</v>
      </c>
      <c r="D29" s="244" t="s">
        <v>300</v>
      </c>
      <c r="E29" s="251">
        <v>0.0662</v>
      </c>
    </row>
    <row r="30" spans="1:5" ht="52.5">
      <c r="A30" s="250" t="s">
        <v>283</v>
      </c>
      <c r="B30" s="244" t="s">
        <v>323</v>
      </c>
      <c r="C30" s="245" t="s">
        <v>324</v>
      </c>
      <c r="D30" s="244" t="s">
        <v>270</v>
      </c>
      <c r="E30" s="251">
        <v>1.7192</v>
      </c>
    </row>
    <row r="31" spans="1:5" ht="26.25">
      <c r="A31" s="250" t="s">
        <v>283</v>
      </c>
      <c r="B31" s="244" t="s">
        <v>325</v>
      </c>
      <c r="C31" s="245" t="s">
        <v>326</v>
      </c>
      <c r="D31" s="244" t="s">
        <v>291</v>
      </c>
      <c r="E31" s="251">
        <v>0.0404</v>
      </c>
    </row>
    <row r="32" spans="1:5" ht="52.5">
      <c r="A32" s="250" t="s">
        <v>283</v>
      </c>
      <c r="B32" s="244" t="s">
        <v>327</v>
      </c>
      <c r="C32" s="245" t="s">
        <v>328</v>
      </c>
      <c r="D32" s="244" t="s">
        <v>270</v>
      </c>
      <c r="E32" s="251">
        <v>1.7192</v>
      </c>
    </row>
    <row r="33" spans="1:5" ht="26.25">
      <c r="A33" s="250" t="s">
        <v>283</v>
      </c>
      <c r="B33" s="244" t="s">
        <v>329</v>
      </c>
      <c r="C33" s="245" t="s">
        <v>330</v>
      </c>
      <c r="D33" s="244" t="s">
        <v>270</v>
      </c>
      <c r="E33" s="251">
        <v>0.0662</v>
      </c>
    </row>
    <row r="34" spans="1:5" ht="26.25">
      <c r="A34" s="250" t="s">
        <v>283</v>
      </c>
      <c r="B34" s="244" t="s">
        <v>331</v>
      </c>
      <c r="C34" s="245" t="s">
        <v>332</v>
      </c>
      <c r="D34" s="244" t="s">
        <v>270</v>
      </c>
      <c r="E34" s="251">
        <v>0.0093</v>
      </c>
    </row>
    <row r="35" spans="1:5" ht="26.25">
      <c r="A35" s="250" t="s">
        <v>283</v>
      </c>
      <c r="B35" s="244" t="s">
        <v>333</v>
      </c>
      <c r="C35" s="245" t="s">
        <v>334</v>
      </c>
      <c r="D35" s="244" t="s">
        <v>270</v>
      </c>
      <c r="E35" s="251">
        <v>1.511</v>
      </c>
    </row>
    <row r="36" spans="1:5" ht="39">
      <c r="A36" s="250" t="s">
        <v>283</v>
      </c>
      <c r="B36" s="244" t="s">
        <v>335</v>
      </c>
      <c r="C36" s="245" t="s">
        <v>336</v>
      </c>
      <c r="D36" s="244" t="s">
        <v>300</v>
      </c>
      <c r="E36" s="251">
        <v>0.1325</v>
      </c>
    </row>
    <row r="37" spans="1:5" ht="12.75">
      <c r="A37" s="250" t="s">
        <v>283</v>
      </c>
      <c r="B37" s="244" t="s">
        <v>337</v>
      </c>
      <c r="C37" s="245" t="s">
        <v>338</v>
      </c>
      <c r="D37" s="244" t="s">
        <v>291</v>
      </c>
      <c r="E37" s="251">
        <v>0.0106</v>
      </c>
    </row>
    <row r="38" spans="1:5" ht="39">
      <c r="A38" s="250" t="s">
        <v>283</v>
      </c>
      <c r="B38" s="244" t="s">
        <v>339</v>
      </c>
      <c r="C38" s="245" t="s">
        <v>340</v>
      </c>
      <c r="D38" s="244" t="s">
        <v>300</v>
      </c>
      <c r="E38" s="251">
        <v>0.0662</v>
      </c>
    </row>
    <row r="39" spans="1:5" ht="39">
      <c r="A39" s="250" t="s">
        <v>341</v>
      </c>
      <c r="B39" s="244" t="s">
        <v>120</v>
      </c>
      <c r="C39" s="245" t="s">
        <v>342</v>
      </c>
      <c r="D39" s="244" t="s">
        <v>270</v>
      </c>
      <c r="E39" s="251" t="s">
        <v>271</v>
      </c>
    </row>
    <row r="40" spans="1:5" ht="12.75">
      <c r="A40" s="250" t="s">
        <v>272</v>
      </c>
      <c r="B40" s="244" t="s">
        <v>343</v>
      </c>
      <c r="C40" s="245" t="s">
        <v>344</v>
      </c>
      <c r="D40" s="244" t="s">
        <v>282</v>
      </c>
      <c r="E40" s="251">
        <v>0.02</v>
      </c>
    </row>
    <row r="41" spans="1:5" ht="26.25">
      <c r="A41" s="250" t="s">
        <v>272</v>
      </c>
      <c r="B41" s="244" t="s">
        <v>276</v>
      </c>
      <c r="C41" s="245" t="s">
        <v>277</v>
      </c>
      <c r="D41" s="244" t="s">
        <v>275</v>
      </c>
      <c r="E41" s="251">
        <v>0.12</v>
      </c>
    </row>
    <row r="42" spans="1:5" ht="12.75">
      <c r="A42" s="250" t="s">
        <v>272</v>
      </c>
      <c r="B42" s="244" t="s">
        <v>345</v>
      </c>
      <c r="C42" s="245" t="s">
        <v>346</v>
      </c>
      <c r="D42" s="244" t="s">
        <v>282</v>
      </c>
      <c r="E42" s="251">
        <v>0.01</v>
      </c>
    </row>
    <row r="43" spans="1:5" ht="26.25">
      <c r="A43" s="250" t="s">
        <v>272</v>
      </c>
      <c r="B43" s="244" t="s">
        <v>347</v>
      </c>
      <c r="C43" s="245" t="s">
        <v>348</v>
      </c>
      <c r="D43" s="244" t="s">
        <v>275</v>
      </c>
      <c r="E43" s="251">
        <v>0.1067</v>
      </c>
    </row>
    <row r="44" spans="1:5" ht="26.25">
      <c r="A44" s="250" t="s">
        <v>283</v>
      </c>
      <c r="B44" s="244" t="s">
        <v>284</v>
      </c>
      <c r="C44" s="245" t="s">
        <v>285</v>
      </c>
      <c r="D44" s="244" t="s">
        <v>286</v>
      </c>
      <c r="E44" s="251">
        <v>0.1</v>
      </c>
    </row>
    <row r="45" spans="1:5" ht="12.75">
      <c r="A45" s="250" t="s">
        <v>283</v>
      </c>
      <c r="B45" s="244" t="s">
        <v>287</v>
      </c>
      <c r="C45" s="245" t="s">
        <v>288</v>
      </c>
      <c r="D45" s="244" t="s">
        <v>286</v>
      </c>
      <c r="E45" s="251">
        <v>0.1</v>
      </c>
    </row>
    <row r="46" spans="1:5" ht="26.25">
      <c r="A46" s="250" t="s">
        <v>349</v>
      </c>
      <c r="B46" s="244" t="s">
        <v>350</v>
      </c>
      <c r="C46" s="245" t="s">
        <v>351</v>
      </c>
      <c r="D46" s="244" t="s">
        <v>300</v>
      </c>
      <c r="E46" s="251" t="s">
        <v>271</v>
      </c>
    </row>
    <row r="47" spans="1:5" ht="26.25">
      <c r="A47" s="250" t="s">
        <v>272</v>
      </c>
      <c r="B47" s="244" t="s">
        <v>352</v>
      </c>
      <c r="C47" s="245" t="s">
        <v>353</v>
      </c>
      <c r="D47" s="244" t="s">
        <v>300</v>
      </c>
      <c r="E47" s="251">
        <v>0.1333333</v>
      </c>
    </row>
    <row r="48" spans="1:5" ht="39">
      <c r="A48" s="250" t="s">
        <v>272</v>
      </c>
      <c r="B48" s="244" t="s">
        <v>354</v>
      </c>
      <c r="C48" s="245" t="s">
        <v>355</v>
      </c>
      <c r="D48" s="244" t="s">
        <v>300</v>
      </c>
      <c r="E48" s="251">
        <v>2</v>
      </c>
    </row>
    <row r="49" spans="1:5" ht="12.75">
      <c r="A49" s="250" t="s">
        <v>272</v>
      </c>
      <c r="B49" s="244" t="s">
        <v>356</v>
      </c>
      <c r="C49" s="245" t="s">
        <v>357</v>
      </c>
      <c r="D49" s="244" t="s">
        <v>275</v>
      </c>
      <c r="E49" s="251">
        <v>3</v>
      </c>
    </row>
    <row r="50" spans="1:5" ht="26.25">
      <c r="A50" s="250" t="s">
        <v>272</v>
      </c>
      <c r="B50" s="244" t="s">
        <v>358</v>
      </c>
      <c r="C50" s="245" t="s">
        <v>359</v>
      </c>
      <c r="D50" s="244" t="s">
        <v>275</v>
      </c>
      <c r="E50" s="251">
        <v>27</v>
      </c>
    </row>
    <row r="51" spans="1:5" ht="39">
      <c r="A51" s="250" t="s">
        <v>272</v>
      </c>
      <c r="B51" s="244" t="s">
        <v>360</v>
      </c>
      <c r="C51" s="245" t="s">
        <v>361</v>
      </c>
      <c r="D51" s="244" t="s">
        <v>300</v>
      </c>
      <c r="E51" s="251">
        <v>1</v>
      </c>
    </row>
    <row r="52" spans="1:5" ht="39">
      <c r="A52" s="250" t="s">
        <v>272</v>
      </c>
      <c r="B52" s="244" t="s">
        <v>362</v>
      </c>
      <c r="C52" s="245" t="s">
        <v>363</v>
      </c>
      <c r="D52" s="244" t="s">
        <v>300</v>
      </c>
      <c r="E52" s="251">
        <v>2</v>
      </c>
    </row>
    <row r="53" spans="1:5" ht="26.25">
      <c r="A53" s="250" t="s">
        <v>272</v>
      </c>
      <c r="B53" s="244" t="s">
        <v>364</v>
      </c>
      <c r="C53" s="245" t="s">
        <v>365</v>
      </c>
      <c r="D53" s="244" t="s">
        <v>300</v>
      </c>
      <c r="E53" s="251">
        <v>8</v>
      </c>
    </row>
    <row r="54" spans="1:5" ht="12.75">
      <c r="A54" s="250" t="s">
        <v>272</v>
      </c>
      <c r="B54" s="244" t="s">
        <v>366</v>
      </c>
      <c r="C54" s="245" t="s">
        <v>367</v>
      </c>
      <c r="D54" s="244" t="s">
        <v>300</v>
      </c>
      <c r="E54" s="251">
        <v>4</v>
      </c>
    </row>
    <row r="55" spans="1:5" ht="26.25">
      <c r="A55" s="250" t="s">
        <v>272</v>
      </c>
      <c r="B55" s="244" t="s">
        <v>368</v>
      </c>
      <c r="C55" s="245" t="s">
        <v>369</v>
      </c>
      <c r="D55" s="244" t="s">
        <v>300</v>
      </c>
      <c r="E55" s="251">
        <v>1</v>
      </c>
    </row>
    <row r="56" spans="1:5" ht="12.75">
      <c r="A56" s="250" t="s">
        <v>272</v>
      </c>
      <c r="B56" s="244" t="s">
        <v>370</v>
      </c>
      <c r="C56" s="245" t="s">
        <v>371</v>
      </c>
      <c r="D56" s="244" t="s">
        <v>275</v>
      </c>
      <c r="E56" s="251">
        <v>8</v>
      </c>
    </row>
    <row r="57" spans="1:5" ht="26.25">
      <c r="A57" s="250" t="s">
        <v>272</v>
      </c>
      <c r="B57" s="244" t="s">
        <v>372</v>
      </c>
      <c r="C57" s="245" t="s">
        <v>373</v>
      </c>
      <c r="D57" s="244" t="s">
        <v>275</v>
      </c>
      <c r="E57" s="251">
        <v>7.96</v>
      </c>
    </row>
    <row r="58" spans="1:5" ht="39">
      <c r="A58" s="250" t="s">
        <v>272</v>
      </c>
      <c r="B58" s="244" t="s">
        <v>374</v>
      </c>
      <c r="C58" s="245" t="s">
        <v>375</v>
      </c>
      <c r="D58" s="244" t="s">
        <v>300</v>
      </c>
      <c r="E58" s="251">
        <v>1</v>
      </c>
    </row>
    <row r="59" spans="1:5" ht="39">
      <c r="A59" s="250" t="s">
        <v>272</v>
      </c>
      <c r="B59" s="244" t="s">
        <v>376</v>
      </c>
      <c r="C59" s="245" t="s">
        <v>377</v>
      </c>
      <c r="D59" s="244" t="s">
        <v>300</v>
      </c>
      <c r="E59" s="251">
        <v>2</v>
      </c>
    </row>
    <row r="60" spans="1:5" ht="26.25">
      <c r="A60" s="250" t="s">
        <v>272</v>
      </c>
      <c r="B60" s="244" t="s">
        <v>378</v>
      </c>
      <c r="C60" s="245" t="s">
        <v>379</v>
      </c>
      <c r="D60" s="244" t="s">
        <v>300</v>
      </c>
      <c r="E60" s="251">
        <v>2</v>
      </c>
    </row>
    <row r="61" spans="1:5" ht="26.25">
      <c r="A61" s="250" t="s">
        <v>272</v>
      </c>
      <c r="B61" s="244" t="s">
        <v>380</v>
      </c>
      <c r="C61" s="245" t="s">
        <v>381</v>
      </c>
      <c r="D61" s="244" t="s">
        <v>300</v>
      </c>
      <c r="E61" s="251">
        <v>2</v>
      </c>
    </row>
    <row r="62" spans="1:5" ht="12.75">
      <c r="A62" s="250" t="s">
        <v>272</v>
      </c>
      <c r="B62" s="244" t="s">
        <v>382</v>
      </c>
      <c r="C62" s="245" t="s">
        <v>383</v>
      </c>
      <c r="D62" s="244" t="s">
        <v>300</v>
      </c>
      <c r="E62" s="251">
        <v>2</v>
      </c>
    </row>
    <row r="63" spans="1:5" ht="26.25">
      <c r="A63" s="250" t="s">
        <v>272</v>
      </c>
      <c r="B63" s="244" t="s">
        <v>384</v>
      </c>
      <c r="C63" s="245" t="s">
        <v>385</v>
      </c>
      <c r="D63" s="244" t="s">
        <v>300</v>
      </c>
      <c r="E63" s="251">
        <v>2</v>
      </c>
    </row>
    <row r="64" spans="1:5" ht="12.75">
      <c r="A64" s="250" t="s">
        <v>283</v>
      </c>
      <c r="B64" s="244" t="s">
        <v>386</v>
      </c>
      <c r="C64" s="245" t="s">
        <v>387</v>
      </c>
      <c r="D64" s="244" t="s">
        <v>286</v>
      </c>
      <c r="E64" s="251">
        <v>8</v>
      </c>
    </row>
    <row r="65" spans="1:5" ht="12.75">
      <c r="A65" s="250" t="s">
        <v>283</v>
      </c>
      <c r="B65" s="244" t="s">
        <v>287</v>
      </c>
      <c r="C65" s="245" t="s">
        <v>288</v>
      </c>
      <c r="D65" s="244" t="s">
        <v>286</v>
      </c>
      <c r="E65" s="251">
        <v>8</v>
      </c>
    </row>
    <row r="66" spans="1:5" ht="39">
      <c r="A66" s="250" t="s">
        <v>388</v>
      </c>
      <c r="B66" s="244" t="s">
        <v>389</v>
      </c>
      <c r="C66" s="245" t="s">
        <v>390</v>
      </c>
      <c r="D66" s="244" t="s">
        <v>291</v>
      </c>
      <c r="E66" s="251" t="s">
        <v>271</v>
      </c>
    </row>
    <row r="67" spans="1:5" ht="52.5">
      <c r="A67" s="250" t="s">
        <v>283</v>
      </c>
      <c r="B67" s="244" t="s">
        <v>391</v>
      </c>
      <c r="C67" s="245" t="s">
        <v>392</v>
      </c>
      <c r="D67" s="244" t="s">
        <v>393</v>
      </c>
      <c r="E67" s="251">
        <v>0.0059</v>
      </c>
    </row>
    <row r="68" spans="1:5" ht="52.5">
      <c r="A68" s="250" t="s">
        <v>283</v>
      </c>
      <c r="B68" s="244" t="s">
        <v>394</v>
      </c>
      <c r="C68" s="245" t="s">
        <v>395</v>
      </c>
      <c r="D68" s="244" t="s">
        <v>396</v>
      </c>
      <c r="E68" s="251">
        <v>0.0065</v>
      </c>
    </row>
    <row r="69" spans="1:5" ht="26.25">
      <c r="A69" s="250" t="s">
        <v>283</v>
      </c>
      <c r="B69" s="244" t="s">
        <v>397</v>
      </c>
      <c r="C69" s="245" t="s">
        <v>398</v>
      </c>
      <c r="D69" s="244" t="s">
        <v>393</v>
      </c>
      <c r="E69" s="251">
        <v>0.0027</v>
      </c>
    </row>
    <row r="70" spans="1:5" ht="26.25">
      <c r="A70" s="250" t="s">
        <v>283</v>
      </c>
      <c r="B70" s="244" t="s">
        <v>399</v>
      </c>
      <c r="C70" s="245" t="s">
        <v>400</v>
      </c>
      <c r="D70" s="244" t="s">
        <v>396</v>
      </c>
      <c r="E70" s="251">
        <v>0.0098</v>
      </c>
    </row>
    <row r="71" spans="1:5" ht="39">
      <c r="A71" s="250" t="s">
        <v>283</v>
      </c>
      <c r="B71" s="244" t="s">
        <v>401</v>
      </c>
      <c r="C71" s="245" t="s">
        <v>402</v>
      </c>
      <c r="D71" s="244" t="s">
        <v>393</v>
      </c>
      <c r="E71" s="251">
        <v>0.006</v>
      </c>
    </row>
    <row r="72" spans="1:5" ht="39">
      <c r="A72" s="250" t="s">
        <v>283</v>
      </c>
      <c r="B72" s="244" t="s">
        <v>403</v>
      </c>
      <c r="C72" s="245" t="s">
        <v>404</v>
      </c>
      <c r="D72" s="244" t="s">
        <v>396</v>
      </c>
      <c r="E72" s="251">
        <v>0.0065</v>
      </c>
    </row>
    <row r="73" spans="1:5" ht="52.5">
      <c r="A73" s="250" t="s">
        <v>283</v>
      </c>
      <c r="B73" s="244" t="s">
        <v>405</v>
      </c>
      <c r="C73" s="245" t="s">
        <v>406</v>
      </c>
      <c r="D73" s="244" t="s">
        <v>393</v>
      </c>
      <c r="E73" s="251">
        <v>0.0055</v>
      </c>
    </row>
    <row r="74" spans="1:5" ht="12.75">
      <c r="A74" s="250" t="s">
        <v>283</v>
      </c>
      <c r="B74" s="244" t="s">
        <v>287</v>
      </c>
      <c r="C74" s="245" t="s">
        <v>288</v>
      </c>
      <c r="D74" s="244" t="s">
        <v>286</v>
      </c>
      <c r="E74" s="251">
        <v>0.0436</v>
      </c>
    </row>
    <row r="75" spans="1:5" ht="26.25">
      <c r="A75" s="250" t="s">
        <v>283</v>
      </c>
      <c r="B75" s="244" t="s">
        <v>407</v>
      </c>
      <c r="C75" s="245" t="s">
        <v>408</v>
      </c>
      <c r="D75" s="244" t="s">
        <v>393</v>
      </c>
      <c r="E75" s="252">
        <v>0.0027</v>
      </c>
    </row>
    <row r="76" spans="1:5" ht="26.25">
      <c r="A76" s="250" t="s">
        <v>283</v>
      </c>
      <c r="B76" s="244" t="s">
        <v>409</v>
      </c>
      <c r="C76" s="245" t="s">
        <v>410</v>
      </c>
      <c r="D76" s="244" t="s">
        <v>396</v>
      </c>
      <c r="E76" s="252">
        <v>0.0098</v>
      </c>
    </row>
    <row r="77" spans="1:5" ht="52.5">
      <c r="A77" s="250" t="s">
        <v>283</v>
      </c>
      <c r="B77" s="244" t="s">
        <v>411</v>
      </c>
      <c r="C77" s="245" t="s">
        <v>412</v>
      </c>
      <c r="D77" s="244" t="s">
        <v>396</v>
      </c>
      <c r="E77" s="253">
        <v>0.0069</v>
      </c>
    </row>
    <row r="78" spans="1:5" ht="39">
      <c r="A78" s="250" t="s">
        <v>283</v>
      </c>
      <c r="B78" s="244" t="s">
        <v>413</v>
      </c>
      <c r="C78" s="245" t="s">
        <v>414</v>
      </c>
      <c r="D78" s="244" t="s">
        <v>393</v>
      </c>
      <c r="E78" s="254">
        <v>0.0009</v>
      </c>
    </row>
    <row r="79" spans="1:5" ht="39">
      <c r="A79" s="250" t="s">
        <v>283</v>
      </c>
      <c r="B79" s="244" t="s">
        <v>415</v>
      </c>
      <c r="C79" s="245" t="s">
        <v>416</v>
      </c>
      <c r="D79" s="244" t="s">
        <v>396</v>
      </c>
      <c r="E79" s="253">
        <v>0.0115</v>
      </c>
    </row>
    <row r="80" spans="1:5" ht="26.25">
      <c r="A80" s="250" t="s">
        <v>388</v>
      </c>
      <c r="B80" s="244" t="s">
        <v>325</v>
      </c>
      <c r="C80" s="245" t="s">
        <v>326</v>
      </c>
      <c r="D80" s="244" t="s">
        <v>291</v>
      </c>
      <c r="E80" s="251" t="s">
        <v>271</v>
      </c>
    </row>
    <row r="81" spans="1:5" ht="12.75">
      <c r="A81" s="250" t="s">
        <v>283</v>
      </c>
      <c r="B81" s="244" t="s">
        <v>287</v>
      </c>
      <c r="C81" s="245" t="s">
        <v>288</v>
      </c>
      <c r="D81" s="244" t="s">
        <v>286</v>
      </c>
      <c r="E81" s="251" t="s">
        <v>426</v>
      </c>
    </row>
    <row r="82" spans="1:5" ht="39">
      <c r="A82" s="250" t="s">
        <v>388</v>
      </c>
      <c r="B82" s="244" t="s">
        <v>417</v>
      </c>
      <c r="C82" s="245" t="s">
        <v>418</v>
      </c>
      <c r="D82" s="244" t="s">
        <v>270</v>
      </c>
      <c r="E82" s="251" t="s">
        <v>271</v>
      </c>
    </row>
    <row r="83" spans="1:5" ht="12.75">
      <c r="A83" s="250" t="s">
        <v>283</v>
      </c>
      <c r="B83" s="244" t="s">
        <v>419</v>
      </c>
      <c r="C83" s="245" t="s">
        <v>420</v>
      </c>
      <c r="D83" s="244" t="s">
        <v>286</v>
      </c>
      <c r="E83" s="251">
        <v>0.104</v>
      </c>
    </row>
    <row r="84" spans="1:5" ht="12.75">
      <c r="A84" s="250" t="s">
        <v>283</v>
      </c>
      <c r="B84" s="244" t="s">
        <v>287</v>
      </c>
      <c r="C84" s="245" t="s">
        <v>288</v>
      </c>
      <c r="D84" s="244" t="s">
        <v>286</v>
      </c>
      <c r="E84" s="251">
        <v>0.156</v>
      </c>
    </row>
    <row r="85" spans="1:5" ht="39">
      <c r="A85" s="250" t="s">
        <v>283</v>
      </c>
      <c r="B85" s="244" t="s">
        <v>421</v>
      </c>
      <c r="C85" s="245" t="s">
        <v>422</v>
      </c>
      <c r="D85" s="244" t="s">
        <v>393</v>
      </c>
      <c r="E85" s="252">
        <v>0.003</v>
      </c>
    </row>
    <row r="86" spans="1:5" ht="39">
      <c r="A86" s="250" t="s">
        <v>283</v>
      </c>
      <c r="B86" s="244" t="s">
        <v>423</v>
      </c>
      <c r="C86" s="245" t="s">
        <v>424</v>
      </c>
      <c r="D86" s="244" t="s">
        <v>396</v>
      </c>
      <c r="E86" s="252">
        <v>0.003</v>
      </c>
    </row>
    <row r="87" spans="1:5" ht="12.75">
      <c r="A87" s="250" t="s">
        <v>388</v>
      </c>
      <c r="B87" s="244" t="s">
        <v>337</v>
      </c>
      <c r="C87" s="245" t="s">
        <v>338</v>
      </c>
      <c r="D87" s="244" t="s">
        <v>291</v>
      </c>
      <c r="E87" s="251" t="s">
        <v>271</v>
      </c>
    </row>
    <row r="88" spans="1:5" ht="12.75">
      <c r="A88" s="250" t="s">
        <v>283</v>
      </c>
      <c r="B88" s="244" t="s">
        <v>287</v>
      </c>
      <c r="C88" s="245" t="s">
        <v>288</v>
      </c>
      <c r="D88" s="244" t="s">
        <v>286</v>
      </c>
      <c r="E88" s="251" t="s">
        <v>425</v>
      </c>
    </row>
    <row r="89" spans="1:5" ht="26.25">
      <c r="A89" s="250" t="s">
        <v>427</v>
      </c>
      <c r="B89" s="244" t="s">
        <v>331</v>
      </c>
      <c r="C89" s="245" t="s">
        <v>332</v>
      </c>
      <c r="D89" s="244" t="s">
        <v>270</v>
      </c>
      <c r="E89" s="251" t="s">
        <v>271</v>
      </c>
    </row>
    <row r="90" spans="1:5" ht="12.75">
      <c r="A90" s="250" t="s">
        <v>283</v>
      </c>
      <c r="B90" s="244" t="s">
        <v>419</v>
      </c>
      <c r="C90" s="245" t="s">
        <v>420</v>
      </c>
      <c r="D90" s="244" t="s">
        <v>286</v>
      </c>
      <c r="E90" s="251">
        <v>0.1631</v>
      </c>
    </row>
    <row r="91" spans="1:5" ht="12.75">
      <c r="A91" s="250" t="s">
        <v>283</v>
      </c>
      <c r="B91" s="244" t="s">
        <v>287</v>
      </c>
      <c r="C91" s="245" t="s">
        <v>288</v>
      </c>
      <c r="D91" s="244" t="s">
        <v>286</v>
      </c>
      <c r="E91" s="251">
        <v>0.0444</v>
      </c>
    </row>
    <row r="92" spans="1:5" ht="39">
      <c r="A92" s="250" t="s">
        <v>283</v>
      </c>
      <c r="B92" s="244" t="s">
        <v>428</v>
      </c>
      <c r="C92" s="245" t="s">
        <v>429</v>
      </c>
      <c r="D92" s="244" t="s">
        <v>291</v>
      </c>
      <c r="E92" s="251">
        <v>0.0339</v>
      </c>
    </row>
    <row r="93" spans="1:5" ht="39">
      <c r="A93" s="250" t="s">
        <v>427</v>
      </c>
      <c r="B93" s="244" t="s">
        <v>430</v>
      </c>
      <c r="C93" s="245" t="s">
        <v>431</v>
      </c>
      <c r="D93" s="244" t="s">
        <v>270</v>
      </c>
      <c r="E93" s="251" t="s">
        <v>271</v>
      </c>
    </row>
    <row r="94" spans="1:5" ht="26.25">
      <c r="A94" s="250" t="s">
        <v>272</v>
      </c>
      <c r="B94" s="244" t="s">
        <v>432</v>
      </c>
      <c r="C94" s="245" t="s">
        <v>433</v>
      </c>
      <c r="D94" s="244" t="s">
        <v>434</v>
      </c>
      <c r="E94" s="251">
        <v>0.017</v>
      </c>
    </row>
    <row r="95" spans="1:5" ht="26.25">
      <c r="A95" s="250" t="s">
        <v>272</v>
      </c>
      <c r="B95" s="244" t="s">
        <v>435</v>
      </c>
      <c r="C95" s="245" t="s">
        <v>436</v>
      </c>
      <c r="D95" s="244" t="s">
        <v>275</v>
      </c>
      <c r="E95" s="251">
        <v>4.612</v>
      </c>
    </row>
    <row r="96" spans="1:5" ht="12.75">
      <c r="A96" s="250" t="s">
        <v>272</v>
      </c>
      <c r="B96" s="244" t="s">
        <v>437</v>
      </c>
      <c r="C96" s="245" t="s">
        <v>438</v>
      </c>
      <c r="D96" s="244" t="s">
        <v>282</v>
      </c>
      <c r="E96" s="251">
        <v>0.047</v>
      </c>
    </row>
    <row r="97" spans="1:5" ht="12.75">
      <c r="A97" s="250" t="s">
        <v>272</v>
      </c>
      <c r="B97" s="244" t="s">
        <v>439</v>
      </c>
      <c r="C97" s="245" t="s">
        <v>440</v>
      </c>
      <c r="D97" s="244" t="s">
        <v>282</v>
      </c>
      <c r="E97" s="251">
        <v>0.016</v>
      </c>
    </row>
    <row r="98" spans="1:5" ht="26.25">
      <c r="A98" s="250" t="s">
        <v>272</v>
      </c>
      <c r="B98" s="244" t="s">
        <v>441</v>
      </c>
      <c r="C98" s="245" t="s">
        <v>442</v>
      </c>
      <c r="D98" s="244" t="s">
        <v>275</v>
      </c>
      <c r="E98" s="251">
        <v>1.278</v>
      </c>
    </row>
    <row r="99" spans="1:5" ht="26.25">
      <c r="A99" s="250" t="s">
        <v>272</v>
      </c>
      <c r="B99" s="244" t="s">
        <v>443</v>
      </c>
      <c r="C99" s="245" t="s">
        <v>444</v>
      </c>
      <c r="D99" s="244" t="s">
        <v>282</v>
      </c>
      <c r="E99" s="251">
        <v>0.01</v>
      </c>
    </row>
    <row r="100" spans="1:5" ht="26.25">
      <c r="A100" s="250" t="s">
        <v>283</v>
      </c>
      <c r="B100" s="244" t="s">
        <v>445</v>
      </c>
      <c r="C100" s="245" t="s">
        <v>446</v>
      </c>
      <c r="D100" s="244" t="s">
        <v>286</v>
      </c>
      <c r="E100" s="251">
        <v>1.086</v>
      </c>
    </row>
    <row r="101" spans="1:5" ht="26.25">
      <c r="A101" s="250" t="s">
        <v>283</v>
      </c>
      <c r="B101" s="244" t="s">
        <v>284</v>
      </c>
      <c r="C101" s="245" t="s">
        <v>285</v>
      </c>
      <c r="D101" s="244" t="s">
        <v>286</v>
      </c>
      <c r="E101" s="251">
        <v>2.769</v>
      </c>
    </row>
    <row r="102" spans="1:5" ht="39">
      <c r="A102" s="250" t="s">
        <v>283</v>
      </c>
      <c r="B102" s="244" t="s">
        <v>447</v>
      </c>
      <c r="C102" s="245" t="s">
        <v>448</v>
      </c>
      <c r="D102" s="244" t="s">
        <v>393</v>
      </c>
      <c r="E102" s="251">
        <v>0.079</v>
      </c>
    </row>
    <row r="103" spans="1:5" ht="39">
      <c r="A103" s="250" t="s">
        <v>283</v>
      </c>
      <c r="B103" s="244" t="s">
        <v>449</v>
      </c>
      <c r="C103" s="245" t="s">
        <v>450</v>
      </c>
      <c r="D103" s="244" t="s">
        <v>396</v>
      </c>
      <c r="E103" s="251">
        <v>0.039</v>
      </c>
    </row>
    <row r="104" spans="1:5" ht="26.25">
      <c r="A104" s="250" t="s">
        <v>427</v>
      </c>
      <c r="B104" s="244" t="s">
        <v>451</v>
      </c>
      <c r="C104" s="245" t="s">
        <v>452</v>
      </c>
      <c r="D104" s="244" t="s">
        <v>282</v>
      </c>
      <c r="E104" s="251" t="s">
        <v>271</v>
      </c>
    </row>
    <row r="105" spans="1:5" ht="12.75">
      <c r="A105" s="250" t="s">
        <v>272</v>
      </c>
      <c r="B105" s="244" t="s">
        <v>343</v>
      </c>
      <c r="C105" s="245" t="s">
        <v>344</v>
      </c>
      <c r="D105" s="244" t="s">
        <v>282</v>
      </c>
      <c r="E105" s="251">
        <v>0.025</v>
      </c>
    </row>
    <row r="106" spans="1:5" ht="39">
      <c r="A106" s="250" t="s">
        <v>272</v>
      </c>
      <c r="B106" s="244" t="s">
        <v>453</v>
      </c>
      <c r="C106" s="245" t="s">
        <v>454</v>
      </c>
      <c r="D106" s="244" t="s">
        <v>300</v>
      </c>
      <c r="E106" s="251">
        <v>0.4655</v>
      </c>
    </row>
    <row r="107" spans="1:5" ht="12.75">
      <c r="A107" s="250" t="s">
        <v>283</v>
      </c>
      <c r="B107" s="244" t="s">
        <v>455</v>
      </c>
      <c r="C107" s="245" t="s">
        <v>456</v>
      </c>
      <c r="D107" s="244" t="s">
        <v>286</v>
      </c>
      <c r="E107" s="251">
        <v>0.029</v>
      </c>
    </row>
    <row r="108" spans="1:5" ht="12.75">
      <c r="A108" s="250" t="s">
        <v>283</v>
      </c>
      <c r="B108" s="244" t="s">
        <v>457</v>
      </c>
      <c r="C108" s="245" t="s">
        <v>458</v>
      </c>
      <c r="D108" s="244" t="s">
        <v>286</v>
      </c>
      <c r="E108" s="251">
        <v>0.089</v>
      </c>
    </row>
    <row r="109" spans="1:5" ht="39">
      <c r="A109" s="250" t="s">
        <v>283</v>
      </c>
      <c r="B109" s="244" t="s">
        <v>459</v>
      </c>
      <c r="C109" s="245" t="s">
        <v>460</v>
      </c>
      <c r="D109" s="244" t="s">
        <v>282</v>
      </c>
      <c r="E109" s="251">
        <v>1</v>
      </c>
    </row>
    <row r="110" spans="1:5" ht="26.25">
      <c r="A110" s="250" t="s">
        <v>427</v>
      </c>
      <c r="B110" s="244" t="s">
        <v>461</v>
      </c>
      <c r="C110" s="245" t="s">
        <v>462</v>
      </c>
      <c r="D110" s="244" t="s">
        <v>282</v>
      </c>
      <c r="E110" s="251" t="s">
        <v>271</v>
      </c>
    </row>
    <row r="111" spans="1:5" ht="12.75">
      <c r="A111" s="250" t="s">
        <v>272</v>
      </c>
      <c r="B111" s="244" t="s">
        <v>343</v>
      </c>
      <c r="C111" s="245" t="s">
        <v>344</v>
      </c>
      <c r="D111" s="244" t="s">
        <v>282</v>
      </c>
      <c r="E111" s="251">
        <v>0.025</v>
      </c>
    </row>
    <row r="112" spans="1:5" ht="39">
      <c r="A112" s="250" t="s">
        <v>272</v>
      </c>
      <c r="B112" s="244" t="s">
        <v>453</v>
      </c>
      <c r="C112" s="245" t="s">
        <v>454</v>
      </c>
      <c r="D112" s="244" t="s">
        <v>300</v>
      </c>
      <c r="E112" s="251">
        <v>1.19</v>
      </c>
    </row>
    <row r="113" spans="1:5" ht="12.75">
      <c r="A113" s="250" t="s">
        <v>283</v>
      </c>
      <c r="B113" s="244" t="s">
        <v>455</v>
      </c>
      <c r="C113" s="245" t="s">
        <v>456</v>
      </c>
      <c r="D113" s="244" t="s">
        <v>286</v>
      </c>
      <c r="E113" s="251">
        <v>0.049</v>
      </c>
    </row>
    <row r="114" spans="1:5" ht="12.75">
      <c r="A114" s="250" t="s">
        <v>283</v>
      </c>
      <c r="B114" s="244" t="s">
        <v>457</v>
      </c>
      <c r="C114" s="245" t="s">
        <v>458</v>
      </c>
      <c r="D114" s="244" t="s">
        <v>286</v>
      </c>
      <c r="E114" s="251">
        <v>0.151</v>
      </c>
    </row>
    <row r="115" spans="1:5" ht="39">
      <c r="A115" s="250" t="s">
        <v>283</v>
      </c>
      <c r="B115" s="244" t="s">
        <v>463</v>
      </c>
      <c r="C115" s="245" t="s">
        <v>464</v>
      </c>
      <c r="D115" s="244" t="s">
        <v>282</v>
      </c>
      <c r="E115" s="251">
        <v>1</v>
      </c>
    </row>
    <row r="116" spans="1:5" ht="39">
      <c r="A116" s="250" t="s">
        <v>427</v>
      </c>
      <c r="B116" s="244" t="s">
        <v>465</v>
      </c>
      <c r="C116" s="245" t="s">
        <v>466</v>
      </c>
      <c r="D116" s="244" t="s">
        <v>291</v>
      </c>
      <c r="E116" s="251" t="s">
        <v>271</v>
      </c>
    </row>
    <row r="117" spans="1:5" ht="12.75">
      <c r="A117" s="250" t="s">
        <v>283</v>
      </c>
      <c r="B117" s="244" t="s">
        <v>419</v>
      </c>
      <c r="C117" s="245" t="s">
        <v>420</v>
      </c>
      <c r="D117" s="244" t="s">
        <v>286</v>
      </c>
      <c r="E117" s="251">
        <v>4.906</v>
      </c>
    </row>
    <row r="118" spans="1:5" ht="12.75">
      <c r="A118" s="250" t="s">
        <v>283</v>
      </c>
      <c r="B118" s="244" t="s">
        <v>287</v>
      </c>
      <c r="C118" s="245" t="s">
        <v>288</v>
      </c>
      <c r="D118" s="244" t="s">
        <v>286</v>
      </c>
      <c r="E118" s="251">
        <v>3.296</v>
      </c>
    </row>
    <row r="119" spans="1:5" ht="39">
      <c r="A119" s="250" t="s">
        <v>283</v>
      </c>
      <c r="B119" s="244" t="s">
        <v>467</v>
      </c>
      <c r="C119" s="245" t="s">
        <v>468</v>
      </c>
      <c r="D119" s="244" t="s">
        <v>393</v>
      </c>
      <c r="E119" s="251">
        <v>0.423</v>
      </c>
    </row>
    <row r="120" spans="1:5" ht="39">
      <c r="A120" s="250" t="s">
        <v>283</v>
      </c>
      <c r="B120" s="244" t="s">
        <v>469</v>
      </c>
      <c r="C120" s="245" t="s">
        <v>470</v>
      </c>
      <c r="D120" s="244" t="s">
        <v>396</v>
      </c>
      <c r="E120" s="251">
        <v>1.225</v>
      </c>
    </row>
    <row r="121" spans="1:5" ht="39">
      <c r="A121" s="250" t="s">
        <v>283</v>
      </c>
      <c r="B121" s="244" t="s">
        <v>471</v>
      </c>
      <c r="C121" s="245" t="s">
        <v>472</v>
      </c>
      <c r="D121" s="244" t="s">
        <v>291</v>
      </c>
      <c r="E121" s="251">
        <v>1.15</v>
      </c>
    </row>
    <row r="122" spans="1:5" ht="39">
      <c r="A122" s="250" t="s">
        <v>427</v>
      </c>
      <c r="B122" s="244" t="s">
        <v>473</v>
      </c>
      <c r="C122" s="245" t="s">
        <v>474</v>
      </c>
      <c r="D122" s="244" t="s">
        <v>270</v>
      </c>
      <c r="E122" s="251" t="s">
        <v>271</v>
      </c>
    </row>
    <row r="123" spans="1:5" ht="26.25">
      <c r="A123" s="250" t="s">
        <v>272</v>
      </c>
      <c r="B123" s="244" t="s">
        <v>432</v>
      </c>
      <c r="C123" s="245" t="s">
        <v>433</v>
      </c>
      <c r="D123" s="244" t="s">
        <v>434</v>
      </c>
      <c r="E123" s="255">
        <v>0.017</v>
      </c>
    </row>
    <row r="124" spans="1:5" ht="26.25">
      <c r="A124" s="250" t="s">
        <v>272</v>
      </c>
      <c r="B124" s="244" t="s">
        <v>276</v>
      </c>
      <c r="C124" s="245" t="s">
        <v>277</v>
      </c>
      <c r="D124" s="244" t="s">
        <v>275</v>
      </c>
      <c r="E124" s="251">
        <v>0.605</v>
      </c>
    </row>
    <row r="125" spans="1:5" ht="26.25">
      <c r="A125" s="250" t="s">
        <v>272</v>
      </c>
      <c r="B125" s="244" t="s">
        <v>435</v>
      </c>
      <c r="C125" s="245" t="s">
        <v>436</v>
      </c>
      <c r="D125" s="244" t="s">
        <v>275</v>
      </c>
      <c r="E125" s="251">
        <v>0.567</v>
      </c>
    </row>
    <row r="126" spans="1:5" ht="12.75">
      <c r="A126" s="250" t="s">
        <v>272</v>
      </c>
      <c r="B126" s="244" t="s">
        <v>437</v>
      </c>
      <c r="C126" s="245" t="s">
        <v>438</v>
      </c>
      <c r="D126" s="244" t="s">
        <v>282</v>
      </c>
      <c r="E126" s="255">
        <v>0.026</v>
      </c>
    </row>
    <row r="127" spans="1:5" ht="26.25">
      <c r="A127" s="250" t="s">
        <v>272</v>
      </c>
      <c r="B127" s="244" t="s">
        <v>441</v>
      </c>
      <c r="C127" s="245" t="s">
        <v>442</v>
      </c>
      <c r="D127" s="244" t="s">
        <v>275</v>
      </c>
      <c r="E127" s="251">
        <v>1.008</v>
      </c>
    </row>
    <row r="128" spans="1:5" ht="26.25">
      <c r="A128" s="250" t="s">
        <v>272</v>
      </c>
      <c r="B128" s="244" t="s">
        <v>443</v>
      </c>
      <c r="C128" s="245" t="s">
        <v>444</v>
      </c>
      <c r="D128" s="244" t="s">
        <v>282</v>
      </c>
      <c r="E128" s="255">
        <v>0.034</v>
      </c>
    </row>
    <row r="129" spans="1:5" ht="26.25">
      <c r="A129" s="250" t="s">
        <v>283</v>
      </c>
      <c r="B129" s="244" t="s">
        <v>445</v>
      </c>
      <c r="C129" s="245" t="s">
        <v>446</v>
      </c>
      <c r="D129" s="244" t="s">
        <v>286</v>
      </c>
      <c r="E129" s="251">
        <v>0.471</v>
      </c>
    </row>
    <row r="130" spans="1:5" ht="26.25">
      <c r="A130" s="250" t="s">
        <v>283</v>
      </c>
      <c r="B130" s="244" t="s">
        <v>284</v>
      </c>
      <c r="C130" s="245" t="s">
        <v>285</v>
      </c>
      <c r="D130" s="244" t="s">
        <v>286</v>
      </c>
      <c r="E130" s="251">
        <v>1.145</v>
      </c>
    </row>
    <row r="131" spans="1:5" ht="39">
      <c r="A131" s="250" t="s">
        <v>283</v>
      </c>
      <c r="B131" s="244" t="s">
        <v>447</v>
      </c>
      <c r="C131" s="245" t="s">
        <v>448</v>
      </c>
      <c r="D131" s="244" t="s">
        <v>393</v>
      </c>
      <c r="E131" s="255">
        <v>0.017</v>
      </c>
    </row>
    <row r="132" spans="1:5" ht="39">
      <c r="A132" s="250" t="s">
        <v>283</v>
      </c>
      <c r="B132" s="244" t="s">
        <v>449</v>
      </c>
      <c r="C132" s="245" t="s">
        <v>450</v>
      </c>
      <c r="D132" s="244" t="s">
        <v>396</v>
      </c>
      <c r="E132" s="255">
        <v>0.014</v>
      </c>
    </row>
    <row r="133" spans="1:5" ht="52.5">
      <c r="A133" s="250" t="s">
        <v>427</v>
      </c>
      <c r="B133" s="244" t="s">
        <v>475</v>
      </c>
      <c r="C133" s="245" t="s">
        <v>476</v>
      </c>
      <c r="D133" s="244" t="s">
        <v>282</v>
      </c>
      <c r="E133" s="251" t="s">
        <v>271</v>
      </c>
    </row>
    <row r="134" spans="1:5" ht="12.75">
      <c r="A134" s="250" t="s">
        <v>272</v>
      </c>
      <c r="B134" s="244" t="s">
        <v>343</v>
      </c>
      <c r="C134" s="245" t="s">
        <v>344</v>
      </c>
      <c r="D134" s="244" t="s">
        <v>282</v>
      </c>
      <c r="E134" s="252">
        <v>0.025</v>
      </c>
    </row>
    <row r="135" spans="1:5" ht="39">
      <c r="A135" s="250" t="s">
        <v>272</v>
      </c>
      <c r="B135" s="244" t="s">
        <v>453</v>
      </c>
      <c r="C135" s="245" t="s">
        <v>454</v>
      </c>
      <c r="D135" s="244" t="s">
        <v>300</v>
      </c>
      <c r="E135" s="255">
        <v>0.543</v>
      </c>
    </row>
    <row r="136" spans="1:5" ht="12.75">
      <c r="A136" s="250" t="s">
        <v>283</v>
      </c>
      <c r="B136" s="244" t="s">
        <v>455</v>
      </c>
      <c r="C136" s="245" t="s">
        <v>456</v>
      </c>
      <c r="D136" s="244" t="s">
        <v>286</v>
      </c>
      <c r="E136" s="255">
        <v>0.0156</v>
      </c>
    </row>
    <row r="137" spans="1:5" ht="12.75">
      <c r="A137" s="250" t="s">
        <v>283</v>
      </c>
      <c r="B137" s="244" t="s">
        <v>457</v>
      </c>
      <c r="C137" s="245" t="s">
        <v>458</v>
      </c>
      <c r="D137" s="244" t="s">
        <v>286</v>
      </c>
      <c r="E137" s="255">
        <v>0.0956</v>
      </c>
    </row>
    <row r="138" spans="1:5" ht="39">
      <c r="A138" s="250" t="s">
        <v>283</v>
      </c>
      <c r="B138" s="244" t="s">
        <v>459</v>
      </c>
      <c r="C138" s="245" t="s">
        <v>460</v>
      </c>
      <c r="D138" s="244" t="s">
        <v>282</v>
      </c>
      <c r="E138" s="251">
        <v>1</v>
      </c>
    </row>
    <row r="139" spans="1:5" ht="52.5">
      <c r="A139" s="250" t="s">
        <v>427</v>
      </c>
      <c r="B139" s="244" t="s">
        <v>477</v>
      </c>
      <c r="C139" s="245" t="s">
        <v>478</v>
      </c>
      <c r="D139" s="244" t="s">
        <v>282</v>
      </c>
      <c r="E139" s="251" t="s">
        <v>271</v>
      </c>
    </row>
    <row r="140" spans="1:5" ht="12.75">
      <c r="A140" s="250" t="s">
        <v>272</v>
      </c>
      <c r="B140" s="244" t="s">
        <v>343</v>
      </c>
      <c r="C140" s="245" t="s">
        <v>344</v>
      </c>
      <c r="D140" s="244" t="s">
        <v>282</v>
      </c>
      <c r="E140" s="255">
        <v>0.025</v>
      </c>
    </row>
    <row r="141" spans="1:5" ht="39">
      <c r="A141" s="250" t="s">
        <v>272</v>
      </c>
      <c r="B141" s="244" t="s">
        <v>453</v>
      </c>
      <c r="C141" s="245" t="s">
        <v>454</v>
      </c>
      <c r="D141" s="244" t="s">
        <v>300</v>
      </c>
      <c r="E141" s="251">
        <v>1.19</v>
      </c>
    </row>
    <row r="142" spans="1:5" ht="12.75">
      <c r="A142" s="250" t="s">
        <v>283</v>
      </c>
      <c r="B142" s="244" t="s">
        <v>455</v>
      </c>
      <c r="C142" s="245" t="s">
        <v>456</v>
      </c>
      <c r="D142" s="244" t="s">
        <v>286</v>
      </c>
      <c r="E142" s="255">
        <v>0.0367</v>
      </c>
    </row>
    <row r="143" spans="1:5" ht="12.75">
      <c r="A143" s="250" t="s">
        <v>283</v>
      </c>
      <c r="B143" s="244" t="s">
        <v>457</v>
      </c>
      <c r="C143" s="245" t="s">
        <v>458</v>
      </c>
      <c r="D143" s="244" t="s">
        <v>286</v>
      </c>
      <c r="E143" s="255">
        <v>0.2245</v>
      </c>
    </row>
    <row r="144" spans="1:5" ht="39">
      <c r="A144" s="250" t="s">
        <v>283</v>
      </c>
      <c r="B144" s="244" t="s">
        <v>479</v>
      </c>
      <c r="C144" s="245" t="s">
        <v>480</v>
      </c>
      <c r="D144" s="244" t="s">
        <v>282</v>
      </c>
      <c r="E144" s="251">
        <v>1</v>
      </c>
    </row>
    <row r="145" spans="1:5" ht="39">
      <c r="A145" s="250" t="s">
        <v>427</v>
      </c>
      <c r="B145" s="244" t="s">
        <v>481</v>
      </c>
      <c r="C145" s="245" t="s">
        <v>482</v>
      </c>
      <c r="D145" s="244" t="s">
        <v>291</v>
      </c>
      <c r="E145" s="251" t="s">
        <v>271</v>
      </c>
    </row>
    <row r="146" spans="1:5" ht="12.75">
      <c r="A146" s="250" t="s">
        <v>283</v>
      </c>
      <c r="B146" s="244" t="s">
        <v>419</v>
      </c>
      <c r="C146" s="245" t="s">
        <v>420</v>
      </c>
      <c r="D146" s="244" t="s">
        <v>286</v>
      </c>
      <c r="E146" s="251">
        <v>2.386</v>
      </c>
    </row>
    <row r="147" spans="1:5" ht="12.75">
      <c r="A147" s="250" t="s">
        <v>283</v>
      </c>
      <c r="B147" s="244" t="s">
        <v>287</v>
      </c>
      <c r="C147" s="245" t="s">
        <v>288</v>
      </c>
      <c r="D147" s="244" t="s">
        <v>286</v>
      </c>
      <c r="E147" s="251">
        <v>2.45</v>
      </c>
    </row>
    <row r="148" spans="1:5" ht="39">
      <c r="A148" s="250" t="s">
        <v>283</v>
      </c>
      <c r="B148" s="244" t="s">
        <v>467</v>
      </c>
      <c r="C148" s="245" t="s">
        <v>468</v>
      </c>
      <c r="D148" s="244" t="s">
        <v>393</v>
      </c>
      <c r="E148" s="251">
        <v>0.314</v>
      </c>
    </row>
    <row r="149" spans="1:5" ht="39">
      <c r="A149" s="250" t="s">
        <v>283</v>
      </c>
      <c r="B149" s="244" t="s">
        <v>469</v>
      </c>
      <c r="C149" s="245" t="s">
        <v>470</v>
      </c>
      <c r="D149" s="244" t="s">
        <v>396</v>
      </c>
      <c r="E149" s="251">
        <v>0.911</v>
      </c>
    </row>
    <row r="150" spans="1:5" ht="39">
      <c r="A150" s="250" t="s">
        <v>283</v>
      </c>
      <c r="B150" s="244" t="s">
        <v>471</v>
      </c>
      <c r="C150" s="245" t="s">
        <v>472</v>
      </c>
      <c r="D150" s="244" t="s">
        <v>291</v>
      </c>
      <c r="E150" s="251">
        <v>1.15</v>
      </c>
    </row>
    <row r="151" spans="1:5" ht="26.25">
      <c r="A151" s="250" t="s">
        <v>427</v>
      </c>
      <c r="B151" s="244" t="s">
        <v>483</v>
      </c>
      <c r="C151" s="245" t="s">
        <v>484</v>
      </c>
      <c r="D151" s="244" t="s">
        <v>270</v>
      </c>
      <c r="E151" s="251" t="s">
        <v>271</v>
      </c>
    </row>
    <row r="152" spans="1:5" ht="26.25">
      <c r="A152" s="250" t="s">
        <v>272</v>
      </c>
      <c r="B152" s="244" t="s">
        <v>435</v>
      </c>
      <c r="C152" s="245" t="s">
        <v>436</v>
      </c>
      <c r="D152" s="244" t="s">
        <v>275</v>
      </c>
      <c r="E152" s="251">
        <v>7.165</v>
      </c>
    </row>
    <row r="153" spans="1:5" ht="12.75">
      <c r="A153" s="250" t="s">
        <v>272</v>
      </c>
      <c r="B153" s="244" t="s">
        <v>485</v>
      </c>
      <c r="C153" s="245" t="s">
        <v>486</v>
      </c>
      <c r="D153" s="244" t="s">
        <v>282</v>
      </c>
      <c r="E153" s="251">
        <v>0.059</v>
      </c>
    </row>
    <row r="154" spans="1:5" ht="26.25">
      <c r="A154" s="250" t="s">
        <v>272</v>
      </c>
      <c r="B154" s="244" t="s">
        <v>441</v>
      </c>
      <c r="C154" s="245" t="s">
        <v>442</v>
      </c>
      <c r="D154" s="244" t="s">
        <v>275</v>
      </c>
      <c r="E154" s="251">
        <v>4.009</v>
      </c>
    </row>
    <row r="155" spans="1:5" ht="26.25">
      <c r="A155" s="250" t="s">
        <v>283</v>
      </c>
      <c r="B155" s="244" t="s">
        <v>445</v>
      </c>
      <c r="C155" s="245" t="s">
        <v>446</v>
      </c>
      <c r="D155" s="244" t="s">
        <v>286</v>
      </c>
      <c r="E155" s="251">
        <v>0.135</v>
      </c>
    </row>
    <row r="156" spans="1:5" ht="26.25">
      <c r="A156" s="250" t="s">
        <v>283</v>
      </c>
      <c r="B156" s="244" t="s">
        <v>284</v>
      </c>
      <c r="C156" s="245" t="s">
        <v>285</v>
      </c>
      <c r="D156" s="244" t="s">
        <v>286</v>
      </c>
      <c r="E156" s="251">
        <v>0.675</v>
      </c>
    </row>
    <row r="157" spans="1:5" ht="39">
      <c r="A157" s="250" t="s">
        <v>283</v>
      </c>
      <c r="B157" s="244" t="s">
        <v>447</v>
      </c>
      <c r="C157" s="245" t="s">
        <v>448</v>
      </c>
      <c r="D157" s="244" t="s">
        <v>393</v>
      </c>
      <c r="E157" s="251">
        <v>0.063</v>
      </c>
    </row>
    <row r="158" spans="1:5" ht="39">
      <c r="A158" s="250" t="s">
        <v>283</v>
      </c>
      <c r="B158" s="244" t="s">
        <v>449</v>
      </c>
      <c r="C158" s="245" t="s">
        <v>450</v>
      </c>
      <c r="D158" s="244" t="s">
        <v>396</v>
      </c>
      <c r="E158" s="251">
        <v>0.072</v>
      </c>
    </row>
    <row r="159" spans="1:5" ht="52.5">
      <c r="A159" s="250" t="s">
        <v>427</v>
      </c>
      <c r="B159" s="244" t="s">
        <v>487</v>
      </c>
      <c r="C159" s="245" t="s">
        <v>488</v>
      </c>
      <c r="D159" s="244" t="s">
        <v>291</v>
      </c>
      <c r="E159" s="251" t="s">
        <v>271</v>
      </c>
    </row>
    <row r="160" spans="1:5" ht="39">
      <c r="A160" s="250" t="s">
        <v>272</v>
      </c>
      <c r="B160" s="244" t="s">
        <v>489</v>
      </c>
      <c r="C160" s="245" t="s">
        <v>490</v>
      </c>
      <c r="D160" s="244" t="s">
        <v>291</v>
      </c>
      <c r="E160" s="251">
        <v>1.103</v>
      </c>
    </row>
    <row r="161" spans="1:5" ht="26.25">
      <c r="A161" s="250" t="s">
        <v>283</v>
      </c>
      <c r="B161" s="244" t="s">
        <v>284</v>
      </c>
      <c r="C161" s="245" t="s">
        <v>285</v>
      </c>
      <c r="D161" s="244" t="s">
        <v>286</v>
      </c>
      <c r="E161" s="251">
        <v>1.846</v>
      </c>
    </row>
    <row r="162" spans="1:5" ht="12.75">
      <c r="A162" s="250" t="s">
        <v>283</v>
      </c>
      <c r="B162" s="244" t="s">
        <v>419</v>
      </c>
      <c r="C162" s="245" t="s">
        <v>420</v>
      </c>
      <c r="D162" s="244" t="s">
        <v>286</v>
      </c>
      <c r="E162" s="251">
        <v>1.846</v>
      </c>
    </row>
    <row r="163" spans="1:5" ht="12.75">
      <c r="A163" s="250" t="s">
        <v>283</v>
      </c>
      <c r="B163" s="244" t="s">
        <v>287</v>
      </c>
      <c r="C163" s="245" t="s">
        <v>288</v>
      </c>
      <c r="D163" s="244" t="s">
        <v>286</v>
      </c>
      <c r="E163" s="251">
        <v>5.538</v>
      </c>
    </row>
    <row r="164" spans="1:5" ht="39">
      <c r="A164" s="250" t="s">
        <v>283</v>
      </c>
      <c r="B164" s="244" t="s">
        <v>467</v>
      </c>
      <c r="C164" s="245" t="s">
        <v>468</v>
      </c>
      <c r="D164" s="244" t="s">
        <v>393</v>
      </c>
      <c r="E164" s="251">
        <v>0.672</v>
      </c>
    </row>
    <row r="165" spans="1:5" ht="39">
      <c r="A165" s="250" t="s">
        <v>283</v>
      </c>
      <c r="B165" s="244" t="s">
        <v>469</v>
      </c>
      <c r="C165" s="245" t="s">
        <v>470</v>
      </c>
      <c r="D165" s="244" t="s">
        <v>396</v>
      </c>
      <c r="E165" s="251">
        <v>1.174</v>
      </c>
    </row>
    <row r="166" spans="1:5" ht="66">
      <c r="A166" s="250" t="s">
        <v>491</v>
      </c>
      <c r="B166" s="244" t="s">
        <v>492</v>
      </c>
      <c r="C166" s="245" t="s">
        <v>493</v>
      </c>
      <c r="D166" s="244" t="s">
        <v>270</v>
      </c>
      <c r="E166" s="251" t="s">
        <v>271</v>
      </c>
    </row>
    <row r="167" spans="1:5" ht="26.25">
      <c r="A167" s="250" t="s">
        <v>272</v>
      </c>
      <c r="B167" s="244" t="s">
        <v>494</v>
      </c>
      <c r="C167" s="245" t="s">
        <v>495</v>
      </c>
      <c r="D167" s="244" t="s">
        <v>496</v>
      </c>
      <c r="E167" s="251">
        <v>0.02793</v>
      </c>
    </row>
    <row r="168" spans="1:5" ht="39">
      <c r="A168" s="250" t="s">
        <v>272</v>
      </c>
      <c r="B168" s="244" t="s">
        <v>497</v>
      </c>
      <c r="C168" s="245" t="s">
        <v>498</v>
      </c>
      <c r="D168" s="244" t="s">
        <v>275</v>
      </c>
      <c r="E168" s="251">
        <v>0.785</v>
      </c>
    </row>
    <row r="169" spans="1:5" ht="12.75">
      <c r="A169" s="250" t="s">
        <v>272</v>
      </c>
      <c r="B169" s="244" t="s">
        <v>499</v>
      </c>
      <c r="C169" s="245" t="s">
        <v>500</v>
      </c>
      <c r="D169" s="244" t="s">
        <v>501</v>
      </c>
      <c r="E169" s="251">
        <v>0.0094</v>
      </c>
    </row>
    <row r="170" spans="1:5" ht="52.5">
      <c r="A170" s="250" t="s">
        <v>283</v>
      </c>
      <c r="B170" s="244" t="s">
        <v>502</v>
      </c>
      <c r="C170" s="245" t="s">
        <v>503</v>
      </c>
      <c r="D170" s="244" t="s">
        <v>291</v>
      </c>
      <c r="E170" s="251">
        <v>0.0098</v>
      </c>
    </row>
    <row r="171" spans="1:5" ht="12.75">
      <c r="A171" s="250" t="s">
        <v>283</v>
      </c>
      <c r="B171" s="244" t="s">
        <v>419</v>
      </c>
      <c r="C171" s="245" t="s">
        <v>420</v>
      </c>
      <c r="D171" s="244" t="s">
        <v>286</v>
      </c>
      <c r="E171" s="251">
        <v>1.69</v>
      </c>
    </row>
    <row r="172" spans="1:5" ht="12.75">
      <c r="A172" s="250" t="s">
        <v>283</v>
      </c>
      <c r="B172" s="244" t="s">
        <v>287</v>
      </c>
      <c r="C172" s="245" t="s">
        <v>288</v>
      </c>
      <c r="D172" s="244" t="s">
        <v>286</v>
      </c>
      <c r="E172" s="251">
        <v>0.845</v>
      </c>
    </row>
    <row r="173" spans="1:5" ht="26.25">
      <c r="A173" s="250" t="s">
        <v>504</v>
      </c>
      <c r="B173" s="244" t="s">
        <v>505</v>
      </c>
      <c r="C173" s="245" t="s">
        <v>506</v>
      </c>
      <c r="D173" s="244" t="s">
        <v>300</v>
      </c>
      <c r="E173" s="251" t="s">
        <v>271</v>
      </c>
    </row>
    <row r="174" spans="1:5" ht="52.5">
      <c r="A174" s="250" t="s">
        <v>272</v>
      </c>
      <c r="B174" s="244" t="s">
        <v>507</v>
      </c>
      <c r="C174" s="245" t="s">
        <v>508</v>
      </c>
      <c r="D174" s="244" t="s">
        <v>509</v>
      </c>
      <c r="E174" s="251">
        <v>1</v>
      </c>
    </row>
    <row r="175" spans="1:5" ht="12.75">
      <c r="A175" s="250" t="s">
        <v>272</v>
      </c>
      <c r="B175" s="244" t="s">
        <v>510</v>
      </c>
      <c r="C175" s="245" t="s">
        <v>511</v>
      </c>
      <c r="D175" s="244" t="s">
        <v>282</v>
      </c>
      <c r="E175" s="251">
        <v>0.0108</v>
      </c>
    </row>
    <row r="176" spans="1:5" ht="12.75">
      <c r="A176" s="250" t="s">
        <v>272</v>
      </c>
      <c r="B176" s="244" t="s">
        <v>280</v>
      </c>
      <c r="C176" s="245" t="s">
        <v>281</v>
      </c>
      <c r="D176" s="244" t="s">
        <v>282</v>
      </c>
      <c r="E176" s="251">
        <v>0.0235</v>
      </c>
    </row>
    <row r="177" spans="1:5" ht="26.25">
      <c r="A177" s="250" t="s">
        <v>283</v>
      </c>
      <c r="B177" s="244" t="s">
        <v>512</v>
      </c>
      <c r="C177" s="245" t="s">
        <v>513</v>
      </c>
      <c r="D177" s="244" t="s">
        <v>286</v>
      </c>
      <c r="E177" s="251">
        <v>3.221</v>
      </c>
    </row>
    <row r="178" spans="1:5" ht="12.75">
      <c r="A178" s="250" t="s">
        <v>283</v>
      </c>
      <c r="B178" s="244" t="s">
        <v>287</v>
      </c>
      <c r="C178" s="245" t="s">
        <v>288</v>
      </c>
      <c r="D178" s="244" t="s">
        <v>286</v>
      </c>
      <c r="E178" s="251">
        <v>1.611</v>
      </c>
    </row>
    <row r="179" spans="1:5" ht="39">
      <c r="A179" s="250" t="s">
        <v>504</v>
      </c>
      <c r="B179" s="244" t="s">
        <v>514</v>
      </c>
      <c r="C179" s="245" t="s">
        <v>515</v>
      </c>
      <c r="D179" s="244" t="s">
        <v>300</v>
      </c>
      <c r="E179" s="251" t="s">
        <v>271</v>
      </c>
    </row>
    <row r="180" spans="1:5" ht="39">
      <c r="A180" s="250" t="s">
        <v>272</v>
      </c>
      <c r="B180" s="244" t="s">
        <v>516</v>
      </c>
      <c r="C180" s="245" t="s">
        <v>517</v>
      </c>
      <c r="D180" s="244" t="s">
        <v>300</v>
      </c>
      <c r="E180" s="251">
        <v>3</v>
      </c>
    </row>
    <row r="181" spans="1:5" ht="39">
      <c r="A181" s="250" t="s">
        <v>272</v>
      </c>
      <c r="B181" s="244" t="s">
        <v>518</v>
      </c>
      <c r="C181" s="245" t="s">
        <v>519</v>
      </c>
      <c r="D181" s="244" t="s">
        <v>300</v>
      </c>
      <c r="E181" s="251">
        <v>1</v>
      </c>
    </row>
    <row r="182" spans="1:5" ht="26.25">
      <c r="A182" s="250" t="s">
        <v>272</v>
      </c>
      <c r="B182" s="244" t="s">
        <v>520</v>
      </c>
      <c r="C182" s="245" t="s">
        <v>521</v>
      </c>
      <c r="D182" s="244" t="s">
        <v>300</v>
      </c>
      <c r="E182" s="251">
        <v>19.8</v>
      </c>
    </row>
    <row r="183" spans="1:5" ht="26.25">
      <c r="A183" s="250" t="s">
        <v>283</v>
      </c>
      <c r="B183" s="244" t="s">
        <v>512</v>
      </c>
      <c r="C183" s="245" t="s">
        <v>513</v>
      </c>
      <c r="D183" s="244" t="s">
        <v>286</v>
      </c>
      <c r="E183" s="251">
        <v>1.678</v>
      </c>
    </row>
    <row r="184" spans="1:5" ht="12.75">
      <c r="A184" s="250" t="s">
        <v>283</v>
      </c>
      <c r="B184" s="244" t="s">
        <v>287</v>
      </c>
      <c r="C184" s="245" t="s">
        <v>288</v>
      </c>
      <c r="D184" s="244" t="s">
        <v>286</v>
      </c>
      <c r="E184" s="251">
        <v>0.839</v>
      </c>
    </row>
    <row r="185" spans="1:5" ht="52.5">
      <c r="A185" s="250" t="s">
        <v>504</v>
      </c>
      <c r="B185" s="244" t="s">
        <v>522</v>
      </c>
      <c r="C185" s="245" t="s">
        <v>523</v>
      </c>
      <c r="D185" s="244" t="s">
        <v>300</v>
      </c>
      <c r="E185" s="251" t="s">
        <v>271</v>
      </c>
    </row>
    <row r="186" spans="1:5" ht="52.5">
      <c r="A186" s="250" t="s">
        <v>272</v>
      </c>
      <c r="B186" s="244" t="s">
        <v>524</v>
      </c>
      <c r="C186" s="245" t="s">
        <v>525</v>
      </c>
      <c r="D186" s="244" t="s">
        <v>526</v>
      </c>
      <c r="E186" s="251">
        <v>1</v>
      </c>
    </row>
    <row r="187" spans="1:5" ht="26.25">
      <c r="A187" s="250" t="s">
        <v>283</v>
      </c>
      <c r="B187" s="244" t="s">
        <v>512</v>
      </c>
      <c r="C187" s="245" t="s">
        <v>513</v>
      </c>
      <c r="D187" s="244" t="s">
        <v>286</v>
      </c>
      <c r="E187" s="251">
        <v>1.002</v>
      </c>
    </row>
    <row r="188" spans="1:5" ht="12.75">
      <c r="A188" s="250" t="s">
        <v>283</v>
      </c>
      <c r="B188" s="244" t="s">
        <v>287</v>
      </c>
      <c r="C188" s="245" t="s">
        <v>288</v>
      </c>
      <c r="D188" s="244" t="s">
        <v>286</v>
      </c>
      <c r="E188" s="251">
        <v>0.501</v>
      </c>
    </row>
    <row r="189" spans="1:5" ht="26.25">
      <c r="A189" s="250" t="s">
        <v>504</v>
      </c>
      <c r="B189" s="244" t="s">
        <v>329</v>
      </c>
      <c r="C189" s="245" t="s">
        <v>330</v>
      </c>
      <c r="D189" s="244" t="s">
        <v>270</v>
      </c>
      <c r="E189" s="251" t="s">
        <v>271</v>
      </c>
    </row>
    <row r="190" spans="1:5" ht="26.25">
      <c r="A190" s="250" t="s">
        <v>272</v>
      </c>
      <c r="B190" s="244" t="s">
        <v>527</v>
      </c>
      <c r="C190" s="245" t="s">
        <v>528</v>
      </c>
      <c r="D190" s="244" t="s">
        <v>300</v>
      </c>
      <c r="E190" s="251">
        <v>2.778</v>
      </c>
    </row>
    <row r="191" spans="1:5" ht="12.75">
      <c r="A191" s="250" t="s">
        <v>283</v>
      </c>
      <c r="B191" s="244" t="s">
        <v>419</v>
      </c>
      <c r="C191" s="245" t="s">
        <v>420</v>
      </c>
      <c r="D191" s="244" t="s">
        <v>286</v>
      </c>
      <c r="E191" s="251">
        <v>4.581</v>
      </c>
    </row>
    <row r="192" spans="1:5" ht="12.75">
      <c r="A192" s="250" t="s">
        <v>283</v>
      </c>
      <c r="B192" s="244" t="s">
        <v>287</v>
      </c>
      <c r="C192" s="245" t="s">
        <v>288</v>
      </c>
      <c r="D192" s="244" t="s">
        <v>286</v>
      </c>
      <c r="E192" s="251">
        <v>2.291</v>
      </c>
    </row>
    <row r="193" spans="1:5" ht="26.25">
      <c r="A193" s="250" t="s">
        <v>283</v>
      </c>
      <c r="B193" s="244" t="s">
        <v>529</v>
      </c>
      <c r="C193" s="245" t="s">
        <v>530</v>
      </c>
      <c r="D193" s="244" t="s">
        <v>291</v>
      </c>
      <c r="E193" s="251">
        <v>0.021</v>
      </c>
    </row>
    <row r="194" spans="1:5" ht="26.25">
      <c r="A194" s="250" t="s">
        <v>504</v>
      </c>
      <c r="B194" s="244" t="s">
        <v>531</v>
      </c>
      <c r="C194" s="245" t="s">
        <v>532</v>
      </c>
      <c r="D194" s="244" t="s">
        <v>270</v>
      </c>
      <c r="E194" s="251" t="s">
        <v>271</v>
      </c>
    </row>
    <row r="195" spans="1:5" ht="39">
      <c r="A195" s="250" t="s">
        <v>272</v>
      </c>
      <c r="B195" s="244" t="s">
        <v>533</v>
      </c>
      <c r="C195" s="245" t="s">
        <v>534</v>
      </c>
      <c r="D195" s="244" t="s">
        <v>300</v>
      </c>
      <c r="E195" s="251">
        <v>0.5558</v>
      </c>
    </row>
    <row r="196" spans="1:5" ht="12.75">
      <c r="A196" s="250" t="s">
        <v>283</v>
      </c>
      <c r="B196" s="244" t="s">
        <v>419</v>
      </c>
      <c r="C196" s="245" t="s">
        <v>420</v>
      </c>
      <c r="D196" s="244" t="s">
        <v>286</v>
      </c>
      <c r="E196" s="251">
        <v>2.099</v>
      </c>
    </row>
    <row r="197" spans="1:5" ht="12.75">
      <c r="A197" s="250" t="s">
        <v>283</v>
      </c>
      <c r="B197" s="244" t="s">
        <v>287</v>
      </c>
      <c r="C197" s="245" t="s">
        <v>288</v>
      </c>
      <c r="D197" s="244" t="s">
        <v>286</v>
      </c>
      <c r="E197" s="251">
        <v>1.049</v>
      </c>
    </row>
    <row r="198" spans="1:5" ht="26.25">
      <c r="A198" s="250" t="s">
        <v>283</v>
      </c>
      <c r="B198" s="244" t="s">
        <v>529</v>
      </c>
      <c r="C198" s="245" t="s">
        <v>530</v>
      </c>
      <c r="D198" s="244" t="s">
        <v>291</v>
      </c>
      <c r="E198" s="251">
        <v>0.008</v>
      </c>
    </row>
    <row r="199" spans="1:5" ht="26.25">
      <c r="A199" s="250" t="s">
        <v>504</v>
      </c>
      <c r="B199" s="244" t="s">
        <v>535</v>
      </c>
      <c r="C199" s="245" t="s">
        <v>536</v>
      </c>
      <c r="D199" s="244" t="s">
        <v>270</v>
      </c>
      <c r="E199" s="251" t="s">
        <v>271</v>
      </c>
    </row>
    <row r="200" spans="1:5" ht="52.5">
      <c r="A200" s="250" t="s">
        <v>272</v>
      </c>
      <c r="B200" s="244" t="s">
        <v>537</v>
      </c>
      <c r="C200" s="245" t="s">
        <v>538</v>
      </c>
      <c r="D200" s="244" t="s">
        <v>300</v>
      </c>
      <c r="E200" s="251">
        <v>0.5553</v>
      </c>
    </row>
    <row r="201" spans="1:5" ht="12.75">
      <c r="A201" s="250" t="s">
        <v>283</v>
      </c>
      <c r="B201" s="244" t="s">
        <v>419</v>
      </c>
      <c r="C201" s="245" t="s">
        <v>420</v>
      </c>
      <c r="D201" s="244" t="s">
        <v>286</v>
      </c>
      <c r="E201" s="251">
        <v>1.697</v>
      </c>
    </row>
    <row r="202" spans="1:5" ht="12.75">
      <c r="A202" s="250" t="s">
        <v>283</v>
      </c>
      <c r="B202" s="244" t="s">
        <v>287</v>
      </c>
      <c r="C202" s="245" t="s">
        <v>288</v>
      </c>
      <c r="D202" s="244" t="s">
        <v>286</v>
      </c>
      <c r="E202" s="251">
        <v>0.848</v>
      </c>
    </row>
    <row r="203" spans="1:5" ht="26.25">
      <c r="A203" s="250" t="s">
        <v>283</v>
      </c>
      <c r="B203" s="244" t="s">
        <v>529</v>
      </c>
      <c r="C203" s="245" t="s">
        <v>530</v>
      </c>
      <c r="D203" s="244" t="s">
        <v>291</v>
      </c>
      <c r="E203" s="251">
        <v>0.01</v>
      </c>
    </row>
    <row r="204" spans="1:5" ht="52.5">
      <c r="A204" s="250" t="s">
        <v>539</v>
      </c>
      <c r="B204" s="244" t="s">
        <v>540</v>
      </c>
      <c r="C204" s="245" t="s">
        <v>541</v>
      </c>
      <c r="D204" s="244" t="s">
        <v>270</v>
      </c>
      <c r="E204" s="251" t="s">
        <v>271</v>
      </c>
    </row>
    <row r="205" spans="1:5" ht="26.25">
      <c r="A205" s="250" t="s">
        <v>272</v>
      </c>
      <c r="B205" s="244" t="s">
        <v>542</v>
      </c>
      <c r="C205" s="245" t="s">
        <v>543</v>
      </c>
      <c r="D205" s="244" t="s">
        <v>275</v>
      </c>
      <c r="E205" s="251">
        <v>3.153</v>
      </c>
    </row>
    <row r="206" spans="1:5" ht="26.25">
      <c r="A206" s="250" t="s">
        <v>272</v>
      </c>
      <c r="B206" s="244" t="s">
        <v>544</v>
      </c>
      <c r="C206" s="245" t="s">
        <v>545</v>
      </c>
      <c r="D206" s="244" t="s">
        <v>275</v>
      </c>
      <c r="E206" s="251">
        <v>0.631</v>
      </c>
    </row>
    <row r="207" spans="1:5" ht="26.25">
      <c r="A207" s="250" t="s">
        <v>272</v>
      </c>
      <c r="B207" s="244" t="s">
        <v>546</v>
      </c>
      <c r="C207" s="245" t="s">
        <v>547</v>
      </c>
      <c r="D207" s="244" t="s">
        <v>275</v>
      </c>
      <c r="E207" s="251">
        <v>1.874</v>
      </c>
    </row>
    <row r="208" spans="1:5" ht="12.75">
      <c r="A208" s="250" t="s">
        <v>272</v>
      </c>
      <c r="B208" s="244" t="s">
        <v>548</v>
      </c>
      <c r="C208" s="245" t="s">
        <v>549</v>
      </c>
      <c r="D208" s="244" t="s">
        <v>282</v>
      </c>
      <c r="E208" s="251">
        <v>0.07</v>
      </c>
    </row>
    <row r="209" spans="1:5" ht="12.75">
      <c r="A209" s="250" t="s">
        <v>272</v>
      </c>
      <c r="B209" s="244" t="s">
        <v>550</v>
      </c>
      <c r="C209" s="245" t="s">
        <v>551</v>
      </c>
      <c r="D209" s="244" t="s">
        <v>282</v>
      </c>
      <c r="E209" s="251">
        <v>0.05</v>
      </c>
    </row>
    <row r="210" spans="1:5" ht="12.75">
      <c r="A210" s="250" t="s">
        <v>272</v>
      </c>
      <c r="B210" s="244" t="s">
        <v>552</v>
      </c>
      <c r="C210" s="245" t="s">
        <v>553</v>
      </c>
      <c r="D210" s="244" t="s">
        <v>282</v>
      </c>
      <c r="E210" s="251">
        <v>0.03</v>
      </c>
    </row>
    <row r="211" spans="1:5" ht="26.25">
      <c r="A211" s="250" t="s">
        <v>283</v>
      </c>
      <c r="B211" s="244" t="s">
        <v>445</v>
      </c>
      <c r="C211" s="245" t="s">
        <v>446</v>
      </c>
      <c r="D211" s="244" t="s">
        <v>286</v>
      </c>
      <c r="E211" s="251">
        <v>0.394</v>
      </c>
    </row>
    <row r="212" spans="1:5" ht="26.25">
      <c r="A212" s="250" t="s">
        <v>283</v>
      </c>
      <c r="B212" s="244" t="s">
        <v>284</v>
      </c>
      <c r="C212" s="245" t="s">
        <v>285</v>
      </c>
      <c r="D212" s="244" t="s">
        <v>286</v>
      </c>
      <c r="E212" s="251">
        <v>0.367</v>
      </c>
    </row>
    <row r="213" spans="1:5" ht="39">
      <c r="A213" s="250" t="s">
        <v>283</v>
      </c>
      <c r="B213" s="244" t="s">
        <v>554</v>
      </c>
      <c r="C213" s="245" t="s">
        <v>555</v>
      </c>
      <c r="D213" s="244" t="s">
        <v>393</v>
      </c>
      <c r="E213" s="251">
        <v>0.0413</v>
      </c>
    </row>
    <row r="214" spans="1:5" ht="39">
      <c r="A214" s="250" t="s">
        <v>283</v>
      </c>
      <c r="B214" s="244" t="s">
        <v>556</v>
      </c>
      <c r="C214" s="245" t="s">
        <v>557</v>
      </c>
      <c r="D214" s="244" t="s">
        <v>396</v>
      </c>
      <c r="E214" s="251">
        <v>0.0572</v>
      </c>
    </row>
    <row r="215" spans="1:5" ht="26.25">
      <c r="A215" s="250" t="s">
        <v>539</v>
      </c>
      <c r="B215" s="244" t="s">
        <v>558</v>
      </c>
      <c r="C215" s="245" t="s">
        <v>559</v>
      </c>
      <c r="D215" s="244" t="s">
        <v>270</v>
      </c>
      <c r="E215" s="251" t="s">
        <v>271</v>
      </c>
    </row>
    <row r="216" spans="1:5" ht="12.75">
      <c r="A216" s="250" t="s">
        <v>272</v>
      </c>
      <c r="B216" s="244" t="s">
        <v>560</v>
      </c>
      <c r="C216" s="245" t="s">
        <v>561</v>
      </c>
      <c r="D216" s="244" t="s">
        <v>434</v>
      </c>
      <c r="E216" s="251">
        <v>0.1</v>
      </c>
    </row>
    <row r="217" spans="1:5" ht="12.75">
      <c r="A217" s="250" t="s">
        <v>283</v>
      </c>
      <c r="B217" s="244" t="s">
        <v>287</v>
      </c>
      <c r="C217" s="245" t="s">
        <v>288</v>
      </c>
      <c r="D217" s="244" t="s">
        <v>286</v>
      </c>
      <c r="E217" s="251">
        <v>0.2</v>
      </c>
    </row>
    <row r="218" spans="1:5" ht="39">
      <c r="A218" s="250" t="s">
        <v>539</v>
      </c>
      <c r="B218" s="244" t="s">
        <v>562</v>
      </c>
      <c r="C218" s="245" t="s">
        <v>563</v>
      </c>
      <c r="D218" s="244" t="s">
        <v>270</v>
      </c>
      <c r="E218" s="251" t="s">
        <v>271</v>
      </c>
    </row>
    <row r="219" spans="1:5" ht="26.25">
      <c r="A219" s="250" t="s">
        <v>272</v>
      </c>
      <c r="B219" s="244" t="s">
        <v>564</v>
      </c>
      <c r="C219" s="245" t="s">
        <v>565</v>
      </c>
      <c r="D219" s="244" t="s">
        <v>300</v>
      </c>
      <c r="E219" s="251">
        <v>17.749</v>
      </c>
    </row>
    <row r="220" spans="1:5" ht="12.75">
      <c r="A220" s="250" t="s">
        <v>283</v>
      </c>
      <c r="B220" s="244" t="s">
        <v>287</v>
      </c>
      <c r="C220" s="245" t="s">
        <v>288</v>
      </c>
      <c r="D220" s="244" t="s">
        <v>286</v>
      </c>
      <c r="E220" s="251">
        <v>0.253</v>
      </c>
    </row>
    <row r="221" spans="1:5" ht="12.75">
      <c r="A221" s="250" t="s">
        <v>283</v>
      </c>
      <c r="B221" s="244" t="s">
        <v>566</v>
      </c>
      <c r="C221" s="245" t="s">
        <v>567</v>
      </c>
      <c r="D221" s="244" t="s">
        <v>286</v>
      </c>
      <c r="E221" s="251">
        <v>0.082</v>
      </c>
    </row>
    <row r="222" spans="1:5" ht="39">
      <c r="A222" s="250" t="s">
        <v>283</v>
      </c>
      <c r="B222" s="244" t="s">
        <v>554</v>
      </c>
      <c r="C222" s="245" t="s">
        <v>555</v>
      </c>
      <c r="D222" s="244" t="s">
        <v>393</v>
      </c>
      <c r="E222" s="251">
        <v>0.024</v>
      </c>
    </row>
    <row r="223" spans="1:5" ht="39">
      <c r="A223" s="250" t="s">
        <v>283</v>
      </c>
      <c r="B223" s="244" t="s">
        <v>556</v>
      </c>
      <c r="C223" s="245" t="s">
        <v>557</v>
      </c>
      <c r="D223" s="244" t="s">
        <v>396</v>
      </c>
      <c r="E223" s="251">
        <v>0.0333</v>
      </c>
    </row>
    <row r="224" spans="1:5" ht="52.5">
      <c r="A224" s="250" t="s">
        <v>539</v>
      </c>
      <c r="B224" s="244" t="s">
        <v>568</v>
      </c>
      <c r="C224" s="245" t="s">
        <v>569</v>
      </c>
      <c r="D224" s="244" t="s">
        <v>275</v>
      </c>
      <c r="E224" s="251" t="s">
        <v>271</v>
      </c>
    </row>
    <row r="225" spans="1:5" ht="26.25">
      <c r="A225" s="250" t="s">
        <v>272</v>
      </c>
      <c r="B225" s="244" t="s">
        <v>570</v>
      </c>
      <c r="C225" s="245" t="s">
        <v>571</v>
      </c>
      <c r="D225" s="244" t="s">
        <v>300</v>
      </c>
      <c r="E225" s="251">
        <v>3</v>
      </c>
    </row>
    <row r="226" spans="1:5" ht="52.5">
      <c r="A226" s="250" t="s">
        <v>283</v>
      </c>
      <c r="B226" s="244" t="s">
        <v>572</v>
      </c>
      <c r="C226" s="245" t="s">
        <v>573</v>
      </c>
      <c r="D226" s="244" t="s">
        <v>291</v>
      </c>
      <c r="E226" s="251">
        <v>0.0117</v>
      </c>
    </row>
    <row r="227" spans="1:5" ht="12.75">
      <c r="A227" s="250" t="s">
        <v>283</v>
      </c>
      <c r="B227" s="244" t="s">
        <v>287</v>
      </c>
      <c r="C227" s="245" t="s">
        <v>288</v>
      </c>
      <c r="D227" s="244" t="s">
        <v>286</v>
      </c>
      <c r="E227" s="251">
        <v>0.35</v>
      </c>
    </row>
    <row r="228" spans="1:5" ht="12.75">
      <c r="A228" s="250" t="s">
        <v>283</v>
      </c>
      <c r="B228" s="244" t="s">
        <v>566</v>
      </c>
      <c r="C228" s="245" t="s">
        <v>567</v>
      </c>
      <c r="D228" s="244" t="s">
        <v>286</v>
      </c>
      <c r="E228" s="251">
        <v>0.305</v>
      </c>
    </row>
    <row r="229" spans="1:5" ht="39">
      <c r="A229" s="250" t="s">
        <v>283</v>
      </c>
      <c r="B229" s="244" t="s">
        <v>554</v>
      </c>
      <c r="C229" s="245" t="s">
        <v>555</v>
      </c>
      <c r="D229" s="244" t="s">
        <v>393</v>
      </c>
      <c r="E229" s="251">
        <v>0.0063</v>
      </c>
    </row>
    <row r="230" spans="1:5" ht="39">
      <c r="A230" s="250" t="s">
        <v>283</v>
      </c>
      <c r="B230" s="244" t="s">
        <v>556</v>
      </c>
      <c r="C230" s="245" t="s">
        <v>557</v>
      </c>
      <c r="D230" s="244" t="s">
        <v>396</v>
      </c>
      <c r="E230" s="251">
        <v>0.0087</v>
      </c>
    </row>
    <row r="231" spans="1:5" ht="26.25">
      <c r="A231" s="250" t="s">
        <v>574</v>
      </c>
      <c r="B231" s="244" t="s">
        <v>575</v>
      </c>
      <c r="C231" s="245" t="s">
        <v>576</v>
      </c>
      <c r="D231" s="244" t="s">
        <v>270</v>
      </c>
      <c r="E231" s="251" t="s">
        <v>271</v>
      </c>
    </row>
    <row r="232" spans="1:5" ht="26.25">
      <c r="A232" s="250" t="s">
        <v>272</v>
      </c>
      <c r="B232" s="244" t="s">
        <v>577</v>
      </c>
      <c r="C232" s="245" t="s">
        <v>578</v>
      </c>
      <c r="D232" s="244" t="s">
        <v>434</v>
      </c>
      <c r="E232" s="251">
        <v>0.4</v>
      </c>
    </row>
    <row r="233" spans="1:5" ht="12.75">
      <c r="A233" s="250" t="s">
        <v>283</v>
      </c>
      <c r="B233" s="244" t="s">
        <v>287</v>
      </c>
      <c r="C233" s="245" t="s">
        <v>288</v>
      </c>
      <c r="D233" s="244" t="s">
        <v>286</v>
      </c>
      <c r="E233" s="251">
        <v>0.4</v>
      </c>
    </row>
    <row r="234" spans="1:5" ht="52.5">
      <c r="A234" s="250" t="s">
        <v>579</v>
      </c>
      <c r="B234" s="244" t="s">
        <v>580</v>
      </c>
      <c r="C234" s="245" t="s">
        <v>581</v>
      </c>
      <c r="D234" s="244" t="s">
        <v>270</v>
      </c>
      <c r="E234" s="251" t="s">
        <v>271</v>
      </c>
    </row>
    <row r="235" spans="1:5" ht="39">
      <c r="A235" s="250" t="s">
        <v>283</v>
      </c>
      <c r="B235" s="244" t="s">
        <v>582</v>
      </c>
      <c r="C235" s="245" t="s">
        <v>583</v>
      </c>
      <c r="D235" s="244" t="s">
        <v>291</v>
      </c>
      <c r="E235" s="252">
        <v>0.0042</v>
      </c>
    </row>
    <row r="236" spans="1:5" ht="12.75">
      <c r="A236" s="250" t="s">
        <v>283</v>
      </c>
      <c r="B236" s="244" t="s">
        <v>419</v>
      </c>
      <c r="C236" s="245" t="s">
        <v>420</v>
      </c>
      <c r="D236" s="244" t="s">
        <v>286</v>
      </c>
      <c r="E236" s="251">
        <v>0.07</v>
      </c>
    </row>
    <row r="237" spans="1:5" ht="12.75">
      <c r="A237" s="250" t="s">
        <v>283</v>
      </c>
      <c r="B237" s="244" t="s">
        <v>287</v>
      </c>
      <c r="C237" s="245" t="s">
        <v>288</v>
      </c>
      <c r="D237" s="244" t="s">
        <v>286</v>
      </c>
      <c r="E237" s="251">
        <v>0.007</v>
      </c>
    </row>
    <row r="238" spans="1:5" ht="78.75">
      <c r="A238" s="250" t="s">
        <v>579</v>
      </c>
      <c r="B238" s="244" t="s">
        <v>584</v>
      </c>
      <c r="C238" s="245" t="s">
        <v>585</v>
      </c>
      <c r="D238" s="244" t="s">
        <v>270</v>
      </c>
      <c r="E238" s="251" t="s">
        <v>271</v>
      </c>
    </row>
    <row r="239" spans="1:5" ht="52.5">
      <c r="A239" s="250" t="s">
        <v>283</v>
      </c>
      <c r="B239" s="244" t="s">
        <v>502</v>
      </c>
      <c r="C239" s="245" t="s">
        <v>503</v>
      </c>
      <c r="D239" s="244" t="s">
        <v>291</v>
      </c>
      <c r="E239" s="251">
        <v>0.0376</v>
      </c>
    </row>
    <row r="240" spans="1:5" ht="12.75">
      <c r="A240" s="250" t="s">
        <v>283</v>
      </c>
      <c r="B240" s="244" t="s">
        <v>419</v>
      </c>
      <c r="C240" s="245" t="s">
        <v>420</v>
      </c>
      <c r="D240" s="244" t="s">
        <v>286</v>
      </c>
      <c r="E240" s="251">
        <v>0.58</v>
      </c>
    </row>
    <row r="241" spans="1:5" ht="12.75">
      <c r="A241" s="250" t="s">
        <v>283</v>
      </c>
      <c r="B241" s="244" t="s">
        <v>287</v>
      </c>
      <c r="C241" s="245" t="s">
        <v>288</v>
      </c>
      <c r="D241" s="244" t="s">
        <v>286</v>
      </c>
      <c r="E241" s="251">
        <v>0.211</v>
      </c>
    </row>
    <row r="242" spans="1:5" ht="66">
      <c r="A242" s="250" t="s">
        <v>579</v>
      </c>
      <c r="B242" s="244" t="s">
        <v>586</v>
      </c>
      <c r="C242" s="245" t="s">
        <v>587</v>
      </c>
      <c r="D242" s="244" t="s">
        <v>270</v>
      </c>
      <c r="E242" s="251" t="s">
        <v>271</v>
      </c>
    </row>
    <row r="243" spans="1:5" ht="52.5">
      <c r="A243" s="250" t="s">
        <v>283</v>
      </c>
      <c r="B243" s="244" t="s">
        <v>502</v>
      </c>
      <c r="C243" s="245" t="s">
        <v>503</v>
      </c>
      <c r="D243" s="244" t="s">
        <v>291</v>
      </c>
      <c r="E243" s="251">
        <v>0.0376</v>
      </c>
    </row>
    <row r="244" spans="1:5" ht="12.75">
      <c r="A244" s="250" t="s">
        <v>283</v>
      </c>
      <c r="B244" s="244" t="s">
        <v>419</v>
      </c>
      <c r="C244" s="245" t="s">
        <v>420</v>
      </c>
      <c r="D244" s="244" t="s">
        <v>286</v>
      </c>
      <c r="E244" s="251">
        <v>0.47</v>
      </c>
    </row>
    <row r="245" spans="1:5" ht="12.75">
      <c r="A245" s="250" t="s">
        <v>283</v>
      </c>
      <c r="B245" s="244" t="s">
        <v>287</v>
      </c>
      <c r="C245" s="245" t="s">
        <v>288</v>
      </c>
      <c r="D245" s="244" t="s">
        <v>286</v>
      </c>
      <c r="E245" s="251">
        <v>0.171</v>
      </c>
    </row>
    <row r="246" spans="1:5" ht="52.5">
      <c r="A246" s="250" t="s">
        <v>579</v>
      </c>
      <c r="B246" s="244" t="s">
        <v>588</v>
      </c>
      <c r="C246" s="245" t="s">
        <v>589</v>
      </c>
      <c r="D246" s="244" t="s">
        <v>270</v>
      </c>
      <c r="E246" s="251" t="s">
        <v>271</v>
      </c>
    </row>
    <row r="247" spans="1:5" ht="26.25">
      <c r="A247" s="250" t="s">
        <v>272</v>
      </c>
      <c r="B247" s="244" t="s">
        <v>590</v>
      </c>
      <c r="C247" s="245" t="s">
        <v>591</v>
      </c>
      <c r="D247" s="244" t="s">
        <v>270</v>
      </c>
      <c r="E247" s="251">
        <v>1.08</v>
      </c>
    </row>
    <row r="248" spans="1:5" ht="12.75">
      <c r="A248" s="250" t="s">
        <v>272</v>
      </c>
      <c r="B248" s="244" t="s">
        <v>592</v>
      </c>
      <c r="C248" s="245" t="s">
        <v>593</v>
      </c>
      <c r="D248" s="244" t="s">
        <v>282</v>
      </c>
      <c r="E248" s="251">
        <v>4.86</v>
      </c>
    </row>
    <row r="249" spans="1:5" ht="12.75">
      <c r="A249" s="250" t="s">
        <v>272</v>
      </c>
      <c r="B249" s="244" t="s">
        <v>594</v>
      </c>
      <c r="C249" s="245" t="s">
        <v>595</v>
      </c>
      <c r="D249" s="244" t="s">
        <v>282</v>
      </c>
      <c r="E249" s="251">
        <v>0.29</v>
      </c>
    </row>
    <row r="250" spans="1:5" ht="26.25">
      <c r="A250" s="250" t="s">
        <v>283</v>
      </c>
      <c r="B250" s="244" t="s">
        <v>596</v>
      </c>
      <c r="C250" s="245" t="s">
        <v>597</v>
      </c>
      <c r="D250" s="244" t="s">
        <v>286</v>
      </c>
      <c r="E250" s="251">
        <v>0.86</v>
      </c>
    </row>
    <row r="251" spans="1:5" ht="12.75">
      <c r="A251" s="250" t="s">
        <v>283</v>
      </c>
      <c r="B251" s="244" t="s">
        <v>287</v>
      </c>
      <c r="C251" s="245" t="s">
        <v>288</v>
      </c>
      <c r="D251" s="244" t="s">
        <v>286</v>
      </c>
      <c r="E251" s="251">
        <v>0.44</v>
      </c>
    </row>
    <row r="252" spans="1:5" ht="52.5">
      <c r="A252" s="250" t="s">
        <v>598</v>
      </c>
      <c r="B252" s="244" t="s">
        <v>599</v>
      </c>
      <c r="C252" s="245" t="s">
        <v>600</v>
      </c>
      <c r="D252" s="244" t="s">
        <v>270</v>
      </c>
      <c r="E252" s="251" t="s">
        <v>271</v>
      </c>
    </row>
    <row r="253" spans="1:5" ht="39">
      <c r="A253" s="250" t="s">
        <v>283</v>
      </c>
      <c r="B253" s="244" t="s">
        <v>601</v>
      </c>
      <c r="C253" s="245" t="s">
        <v>602</v>
      </c>
      <c r="D253" s="244" t="s">
        <v>291</v>
      </c>
      <c r="E253" s="251">
        <v>0.0607</v>
      </c>
    </row>
    <row r="254" spans="1:5" ht="12.75">
      <c r="A254" s="250" t="s">
        <v>283</v>
      </c>
      <c r="B254" s="244" t="s">
        <v>419</v>
      </c>
      <c r="C254" s="245" t="s">
        <v>420</v>
      </c>
      <c r="D254" s="244" t="s">
        <v>286</v>
      </c>
      <c r="E254" s="251">
        <v>0.35</v>
      </c>
    </row>
    <row r="255" spans="1:5" ht="12.75">
      <c r="A255" s="250" t="s">
        <v>283</v>
      </c>
      <c r="B255" s="244" t="s">
        <v>287</v>
      </c>
      <c r="C255" s="245" t="s">
        <v>288</v>
      </c>
      <c r="D255" s="244" t="s">
        <v>286</v>
      </c>
      <c r="E255" s="251">
        <v>0.175</v>
      </c>
    </row>
    <row r="256" spans="1:5" ht="39">
      <c r="A256" s="250" t="s">
        <v>598</v>
      </c>
      <c r="B256" s="244" t="s">
        <v>603</v>
      </c>
      <c r="C256" s="245" t="s">
        <v>604</v>
      </c>
      <c r="D256" s="244" t="s">
        <v>270</v>
      </c>
      <c r="E256" s="251" t="s">
        <v>271</v>
      </c>
    </row>
    <row r="257" spans="1:5" ht="26.25">
      <c r="A257" s="250" t="s">
        <v>272</v>
      </c>
      <c r="B257" s="244" t="s">
        <v>605</v>
      </c>
      <c r="C257" s="245" t="s">
        <v>606</v>
      </c>
      <c r="D257" s="244" t="s">
        <v>270</v>
      </c>
      <c r="E257" s="251">
        <v>1.06</v>
      </c>
    </row>
    <row r="258" spans="1:5" ht="12.75">
      <c r="A258" s="250" t="s">
        <v>272</v>
      </c>
      <c r="B258" s="244" t="s">
        <v>592</v>
      </c>
      <c r="C258" s="245" t="s">
        <v>593</v>
      </c>
      <c r="D258" s="244" t="s">
        <v>282</v>
      </c>
      <c r="E258" s="251">
        <v>6.14</v>
      </c>
    </row>
    <row r="259" spans="1:5" ht="12.75">
      <c r="A259" s="250" t="s">
        <v>272</v>
      </c>
      <c r="B259" s="244" t="s">
        <v>594</v>
      </c>
      <c r="C259" s="245" t="s">
        <v>595</v>
      </c>
      <c r="D259" s="244" t="s">
        <v>282</v>
      </c>
      <c r="E259" s="251">
        <v>0.19</v>
      </c>
    </row>
    <row r="260" spans="1:5" ht="26.25">
      <c r="A260" s="250" t="s">
        <v>283</v>
      </c>
      <c r="B260" s="244" t="s">
        <v>596</v>
      </c>
      <c r="C260" s="245" t="s">
        <v>597</v>
      </c>
      <c r="D260" s="244" t="s">
        <v>286</v>
      </c>
      <c r="E260" s="251">
        <v>0.26</v>
      </c>
    </row>
    <row r="261" spans="1:5" ht="12.75">
      <c r="A261" s="250" t="s">
        <v>283</v>
      </c>
      <c r="B261" s="244" t="s">
        <v>287</v>
      </c>
      <c r="C261" s="245" t="s">
        <v>288</v>
      </c>
      <c r="D261" s="244" t="s">
        <v>286</v>
      </c>
      <c r="E261" s="251">
        <v>0.15</v>
      </c>
    </row>
    <row r="262" spans="1:5" ht="39">
      <c r="A262" s="250" t="s">
        <v>598</v>
      </c>
      <c r="B262" s="244" t="s">
        <v>607</v>
      </c>
      <c r="C262" s="245" t="s">
        <v>608</v>
      </c>
      <c r="D262" s="244" t="s">
        <v>270</v>
      </c>
      <c r="E262" s="251" t="s">
        <v>271</v>
      </c>
    </row>
    <row r="263" spans="1:5" ht="12.75">
      <c r="A263" s="250" t="s">
        <v>283</v>
      </c>
      <c r="B263" s="244" t="s">
        <v>419</v>
      </c>
      <c r="C263" s="245" t="s">
        <v>420</v>
      </c>
      <c r="D263" s="244" t="s">
        <v>286</v>
      </c>
      <c r="E263" s="251">
        <v>0.8</v>
      </c>
    </row>
    <row r="264" spans="1:5" ht="12.75">
      <c r="A264" s="250" t="s">
        <v>283</v>
      </c>
      <c r="B264" s="244" t="s">
        <v>287</v>
      </c>
      <c r="C264" s="245" t="s">
        <v>288</v>
      </c>
      <c r="D264" s="244" t="s">
        <v>286</v>
      </c>
      <c r="E264" s="251">
        <v>0.803</v>
      </c>
    </row>
    <row r="265" spans="1:5" ht="26.25">
      <c r="A265" s="250" t="s">
        <v>283</v>
      </c>
      <c r="B265" s="244" t="s">
        <v>609</v>
      </c>
      <c r="C265" s="245" t="s">
        <v>610</v>
      </c>
      <c r="D265" s="244" t="s">
        <v>291</v>
      </c>
      <c r="E265" s="255">
        <v>0.015</v>
      </c>
    </row>
    <row r="266" spans="1:5" ht="52.5">
      <c r="A266" s="250" t="s">
        <v>598</v>
      </c>
      <c r="B266" s="244" t="s">
        <v>611</v>
      </c>
      <c r="C266" s="245" t="s">
        <v>612</v>
      </c>
      <c r="D266" s="244" t="s">
        <v>270</v>
      </c>
      <c r="E266" s="251" t="s">
        <v>271</v>
      </c>
    </row>
    <row r="267" spans="1:5" ht="12.75">
      <c r="A267" s="250" t="s">
        <v>272</v>
      </c>
      <c r="B267" s="244" t="s">
        <v>613</v>
      </c>
      <c r="C267" s="245" t="s">
        <v>614</v>
      </c>
      <c r="D267" s="244" t="s">
        <v>270</v>
      </c>
      <c r="E267" s="251">
        <v>1.128</v>
      </c>
    </row>
    <row r="268" spans="1:5" ht="26.25">
      <c r="A268" s="250" t="s">
        <v>272</v>
      </c>
      <c r="B268" s="244" t="s">
        <v>435</v>
      </c>
      <c r="C268" s="245" t="s">
        <v>436</v>
      </c>
      <c r="D268" s="244" t="s">
        <v>275</v>
      </c>
      <c r="E268" s="251">
        <v>0.45</v>
      </c>
    </row>
    <row r="269" spans="1:5" ht="39">
      <c r="A269" s="250" t="s">
        <v>272</v>
      </c>
      <c r="B269" s="244" t="s">
        <v>615</v>
      </c>
      <c r="C269" s="245" t="s">
        <v>616</v>
      </c>
      <c r="D269" s="244" t="s">
        <v>270</v>
      </c>
      <c r="E269" s="251">
        <v>1.1224</v>
      </c>
    </row>
    <row r="270" spans="1:5" ht="26.25">
      <c r="A270" s="250" t="s">
        <v>283</v>
      </c>
      <c r="B270" s="244" t="s">
        <v>284</v>
      </c>
      <c r="C270" s="245" t="s">
        <v>285</v>
      </c>
      <c r="D270" s="244" t="s">
        <v>286</v>
      </c>
      <c r="E270" s="251">
        <v>0.1354</v>
      </c>
    </row>
    <row r="271" spans="1:5" ht="12.75">
      <c r="A271" s="250" t="s">
        <v>283</v>
      </c>
      <c r="B271" s="244" t="s">
        <v>419</v>
      </c>
      <c r="C271" s="245" t="s">
        <v>420</v>
      </c>
      <c r="D271" s="244" t="s">
        <v>286</v>
      </c>
      <c r="E271" s="251">
        <v>0.2217</v>
      </c>
    </row>
    <row r="272" spans="1:5" ht="12.75">
      <c r="A272" s="250" t="s">
        <v>283</v>
      </c>
      <c r="B272" s="244" t="s">
        <v>287</v>
      </c>
      <c r="C272" s="245" t="s">
        <v>288</v>
      </c>
      <c r="D272" s="244" t="s">
        <v>286</v>
      </c>
      <c r="E272" s="251">
        <v>0.357</v>
      </c>
    </row>
    <row r="273" spans="1:5" ht="39">
      <c r="A273" s="250" t="s">
        <v>283</v>
      </c>
      <c r="B273" s="244" t="s">
        <v>617</v>
      </c>
      <c r="C273" s="245" t="s">
        <v>618</v>
      </c>
      <c r="D273" s="244" t="s">
        <v>291</v>
      </c>
      <c r="E273" s="251">
        <v>0.0728</v>
      </c>
    </row>
    <row r="274" spans="1:5" ht="26.25">
      <c r="A274" s="250" t="s">
        <v>619</v>
      </c>
      <c r="B274" s="244" t="s">
        <v>620</v>
      </c>
      <c r="C274" s="245" t="s">
        <v>621</v>
      </c>
      <c r="D274" s="244" t="s">
        <v>270</v>
      </c>
      <c r="E274" s="251" t="s">
        <v>271</v>
      </c>
    </row>
    <row r="275" spans="1:5" ht="12.75">
      <c r="A275" s="250" t="s">
        <v>272</v>
      </c>
      <c r="B275" s="244" t="s">
        <v>622</v>
      </c>
      <c r="C275" s="245" t="s">
        <v>623</v>
      </c>
      <c r="D275" s="244" t="s">
        <v>434</v>
      </c>
      <c r="E275" s="255">
        <v>0.16</v>
      </c>
    </row>
    <row r="276" spans="1:5" ht="12.75">
      <c r="A276" s="250" t="s">
        <v>283</v>
      </c>
      <c r="B276" s="244" t="s">
        <v>624</v>
      </c>
      <c r="C276" s="245" t="s">
        <v>625</v>
      </c>
      <c r="D276" s="244" t="s">
        <v>286</v>
      </c>
      <c r="E276" s="255">
        <v>0.039</v>
      </c>
    </row>
    <row r="277" spans="1:5" ht="12.75">
      <c r="A277" s="250" t="s">
        <v>283</v>
      </c>
      <c r="B277" s="244" t="s">
        <v>287</v>
      </c>
      <c r="C277" s="245" t="s">
        <v>288</v>
      </c>
      <c r="D277" s="244" t="s">
        <v>286</v>
      </c>
      <c r="E277" s="255">
        <v>0.014</v>
      </c>
    </row>
    <row r="278" spans="1:5" ht="26.25">
      <c r="A278" s="250" t="s">
        <v>619</v>
      </c>
      <c r="B278" s="244" t="s">
        <v>626</v>
      </c>
      <c r="C278" s="245" t="s">
        <v>627</v>
      </c>
      <c r="D278" s="244" t="s">
        <v>270</v>
      </c>
      <c r="E278" s="251" t="s">
        <v>271</v>
      </c>
    </row>
    <row r="279" spans="1:5" ht="26.25">
      <c r="A279" s="250" t="s">
        <v>272</v>
      </c>
      <c r="B279" s="244" t="s">
        <v>628</v>
      </c>
      <c r="C279" s="245" t="s">
        <v>629</v>
      </c>
      <c r="D279" s="244" t="s">
        <v>300</v>
      </c>
      <c r="E279" s="251">
        <v>0.06</v>
      </c>
    </row>
    <row r="280" spans="1:5" ht="12.75">
      <c r="A280" s="250" t="s">
        <v>272</v>
      </c>
      <c r="B280" s="244" t="s">
        <v>630</v>
      </c>
      <c r="C280" s="245" t="s">
        <v>631</v>
      </c>
      <c r="D280" s="244" t="s">
        <v>632</v>
      </c>
      <c r="E280" s="251">
        <v>0.164</v>
      </c>
    </row>
    <row r="281" spans="1:5" ht="12.75">
      <c r="A281" s="250" t="s">
        <v>283</v>
      </c>
      <c r="B281" s="244" t="s">
        <v>624</v>
      </c>
      <c r="C281" s="245" t="s">
        <v>625</v>
      </c>
      <c r="D281" s="244" t="s">
        <v>286</v>
      </c>
      <c r="E281" s="251">
        <v>0.429</v>
      </c>
    </row>
    <row r="282" spans="1:5" ht="12.75">
      <c r="A282" s="250" t="s">
        <v>283</v>
      </c>
      <c r="B282" s="244" t="s">
        <v>287</v>
      </c>
      <c r="C282" s="245" t="s">
        <v>288</v>
      </c>
      <c r="D282" s="244" t="s">
        <v>286</v>
      </c>
      <c r="E282" s="251">
        <v>0.107</v>
      </c>
    </row>
    <row r="283" spans="1:5" ht="26.25">
      <c r="A283" s="250" t="s">
        <v>619</v>
      </c>
      <c r="B283" s="244" t="s">
        <v>633</v>
      </c>
      <c r="C283" s="245" t="s">
        <v>634</v>
      </c>
      <c r="D283" s="244" t="s">
        <v>270</v>
      </c>
      <c r="E283" s="251" t="s">
        <v>271</v>
      </c>
    </row>
    <row r="284" spans="1:5" ht="12.75">
      <c r="A284" s="250" t="s">
        <v>272</v>
      </c>
      <c r="B284" s="244" t="s">
        <v>635</v>
      </c>
      <c r="C284" s="245" t="s">
        <v>636</v>
      </c>
      <c r="D284" s="244" t="s">
        <v>434</v>
      </c>
      <c r="E284" s="251">
        <v>0.2</v>
      </c>
    </row>
    <row r="285" spans="1:5" ht="12.75">
      <c r="A285" s="250" t="s">
        <v>283</v>
      </c>
      <c r="B285" s="244" t="s">
        <v>624</v>
      </c>
      <c r="C285" s="245" t="s">
        <v>625</v>
      </c>
      <c r="D285" s="244" t="s">
        <v>286</v>
      </c>
      <c r="E285" s="251">
        <v>0.344</v>
      </c>
    </row>
    <row r="286" spans="1:5" ht="12.75">
      <c r="A286" s="250" t="s">
        <v>283</v>
      </c>
      <c r="B286" s="244" t="s">
        <v>287</v>
      </c>
      <c r="C286" s="245" t="s">
        <v>288</v>
      </c>
      <c r="D286" s="244" t="s">
        <v>286</v>
      </c>
      <c r="E286" s="251">
        <v>0.086</v>
      </c>
    </row>
    <row r="287" spans="1:5" ht="26.25">
      <c r="A287" s="250" t="s">
        <v>619</v>
      </c>
      <c r="B287" s="244" t="s">
        <v>119</v>
      </c>
      <c r="C287" s="245" t="s">
        <v>637</v>
      </c>
      <c r="D287" s="244" t="s">
        <v>270</v>
      </c>
      <c r="E287" s="251" t="s">
        <v>271</v>
      </c>
    </row>
    <row r="288" spans="1:5" ht="26.25">
      <c r="A288" s="250" t="s">
        <v>272</v>
      </c>
      <c r="B288" s="244" t="s">
        <v>628</v>
      </c>
      <c r="C288" s="245" t="s">
        <v>629</v>
      </c>
      <c r="D288" s="244" t="s">
        <v>300</v>
      </c>
      <c r="E288" s="251">
        <v>0.4</v>
      </c>
    </row>
    <row r="289" spans="1:5" ht="12.75">
      <c r="A289" s="250" t="s">
        <v>272</v>
      </c>
      <c r="B289" s="244" t="s">
        <v>638</v>
      </c>
      <c r="C289" s="245" t="s">
        <v>639</v>
      </c>
      <c r="D289" s="244" t="s">
        <v>434</v>
      </c>
      <c r="E289" s="251">
        <v>0.04</v>
      </c>
    </row>
    <row r="290" spans="1:5" ht="26.25">
      <c r="A290" s="250" t="s">
        <v>272</v>
      </c>
      <c r="B290" s="244" t="s">
        <v>640</v>
      </c>
      <c r="C290" s="245" t="s">
        <v>641</v>
      </c>
      <c r="D290" s="244" t="s">
        <v>632</v>
      </c>
      <c r="E290" s="251">
        <v>0.056</v>
      </c>
    </row>
    <row r="291" spans="1:5" ht="12.75">
      <c r="A291" s="250" t="s">
        <v>272</v>
      </c>
      <c r="B291" s="244" t="s">
        <v>642</v>
      </c>
      <c r="C291" s="245" t="s">
        <v>643</v>
      </c>
      <c r="D291" s="244" t="s">
        <v>434</v>
      </c>
      <c r="E291" s="251">
        <v>0.16</v>
      </c>
    </row>
    <row r="292" spans="1:5" ht="12.75">
      <c r="A292" s="250" t="s">
        <v>283</v>
      </c>
      <c r="B292" s="244" t="s">
        <v>624</v>
      </c>
      <c r="C292" s="245" t="s">
        <v>625</v>
      </c>
      <c r="D292" s="244" t="s">
        <v>286</v>
      </c>
      <c r="E292" s="251">
        <v>0.4</v>
      </c>
    </row>
    <row r="293" spans="1:5" ht="12.75">
      <c r="A293" s="250" t="s">
        <v>283</v>
      </c>
      <c r="B293" s="244" t="s">
        <v>287</v>
      </c>
      <c r="C293" s="245" t="s">
        <v>288</v>
      </c>
      <c r="D293" s="244" t="s">
        <v>286</v>
      </c>
      <c r="E293" s="251">
        <v>0.35</v>
      </c>
    </row>
    <row r="294" spans="1:5" ht="39">
      <c r="A294" s="250" t="s">
        <v>579</v>
      </c>
      <c r="B294" s="244" t="s">
        <v>644</v>
      </c>
      <c r="C294" s="245" t="s">
        <v>645</v>
      </c>
      <c r="D294" s="244" t="s">
        <v>270</v>
      </c>
      <c r="E294" s="251" t="s">
        <v>271</v>
      </c>
    </row>
    <row r="295" spans="1:5" ht="12.75">
      <c r="A295" s="250" t="s">
        <v>272</v>
      </c>
      <c r="B295" s="244" t="s">
        <v>646</v>
      </c>
      <c r="C295" s="245" t="s">
        <v>647</v>
      </c>
      <c r="D295" s="244" t="s">
        <v>282</v>
      </c>
      <c r="E295" s="251">
        <v>0.0426</v>
      </c>
    </row>
    <row r="296" spans="1:5" ht="39">
      <c r="A296" s="250" t="s">
        <v>272</v>
      </c>
      <c r="B296" s="244" t="s">
        <v>648</v>
      </c>
      <c r="C296" s="245" t="s">
        <v>649</v>
      </c>
      <c r="D296" s="244" t="s">
        <v>270</v>
      </c>
      <c r="E296" s="251">
        <v>1.0956</v>
      </c>
    </row>
    <row r="297" spans="1:5" ht="39">
      <c r="A297" s="250" t="s">
        <v>272</v>
      </c>
      <c r="B297" s="244" t="s">
        <v>650</v>
      </c>
      <c r="C297" s="245" t="s">
        <v>651</v>
      </c>
      <c r="D297" s="244" t="s">
        <v>275</v>
      </c>
      <c r="E297" s="251">
        <v>3.8499</v>
      </c>
    </row>
    <row r="298" spans="1:5" ht="39">
      <c r="A298" s="250" t="s">
        <v>272</v>
      </c>
      <c r="B298" s="244" t="s">
        <v>652</v>
      </c>
      <c r="C298" s="245" t="s">
        <v>653</v>
      </c>
      <c r="D298" s="244" t="s">
        <v>300</v>
      </c>
      <c r="E298" s="251">
        <v>1.3265</v>
      </c>
    </row>
    <row r="299" spans="1:5" ht="26.25">
      <c r="A299" s="250" t="s">
        <v>272</v>
      </c>
      <c r="B299" s="244" t="s">
        <v>654</v>
      </c>
      <c r="C299" s="245" t="s">
        <v>655</v>
      </c>
      <c r="D299" s="244" t="s">
        <v>300</v>
      </c>
      <c r="E299" s="251">
        <v>2.1912</v>
      </c>
    </row>
    <row r="300" spans="1:5" ht="12.75">
      <c r="A300" s="250" t="s">
        <v>272</v>
      </c>
      <c r="B300" s="244" t="s">
        <v>656</v>
      </c>
      <c r="C300" s="245" t="s">
        <v>657</v>
      </c>
      <c r="D300" s="244" t="s">
        <v>501</v>
      </c>
      <c r="E300" s="251">
        <v>0.0132</v>
      </c>
    </row>
    <row r="301" spans="1:5" ht="26.25">
      <c r="A301" s="250" t="s">
        <v>272</v>
      </c>
      <c r="B301" s="244" t="s">
        <v>658</v>
      </c>
      <c r="C301" s="245" t="s">
        <v>659</v>
      </c>
      <c r="D301" s="244" t="s">
        <v>501</v>
      </c>
      <c r="E301" s="251">
        <v>0.0333</v>
      </c>
    </row>
    <row r="302" spans="1:5" ht="26.25">
      <c r="A302" s="250" t="s">
        <v>283</v>
      </c>
      <c r="B302" s="244" t="s">
        <v>660</v>
      </c>
      <c r="C302" s="245" t="s">
        <v>661</v>
      </c>
      <c r="D302" s="244" t="s">
        <v>286</v>
      </c>
      <c r="E302" s="251">
        <v>0.4994</v>
      </c>
    </row>
    <row r="303" spans="1:5" ht="39">
      <c r="A303" s="250" t="s">
        <v>662</v>
      </c>
      <c r="B303" s="244" t="s">
        <v>663</v>
      </c>
      <c r="C303" s="245" t="s">
        <v>664</v>
      </c>
      <c r="D303" s="244" t="s">
        <v>300</v>
      </c>
      <c r="E303" s="251" t="s">
        <v>271</v>
      </c>
    </row>
    <row r="304" spans="1:5" ht="12.75">
      <c r="A304" s="250" t="s">
        <v>272</v>
      </c>
      <c r="B304" s="244" t="s">
        <v>665</v>
      </c>
      <c r="C304" s="245" t="s">
        <v>666</v>
      </c>
      <c r="D304" s="244" t="s">
        <v>300</v>
      </c>
      <c r="E304" s="251">
        <v>0.013</v>
      </c>
    </row>
    <row r="305" spans="1:5" ht="26.25">
      <c r="A305" s="250" t="s">
        <v>272</v>
      </c>
      <c r="B305" s="244" t="s">
        <v>667</v>
      </c>
      <c r="C305" s="245" t="s">
        <v>668</v>
      </c>
      <c r="D305" s="244" t="s">
        <v>300</v>
      </c>
      <c r="E305" s="251">
        <v>1</v>
      </c>
    </row>
    <row r="306" spans="1:5" ht="26.25">
      <c r="A306" s="250" t="s">
        <v>283</v>
      </c>
      <c r="B306" s="244" t="s">
        <v>669</v>
      </c>
      <c r="C306" s="245" t="s">
        <v>670</v>
      </c>
      <c r="D306" s="244" t="s">
        <v>286</v>
      </c>
      <c r="E306" s="251">
        <v>0.23</v>
      </c>
    </row>
    <row r="307" spans="1:5" ht="26.25">
      <c r="A307" s="250" t="s">
        <v>283</v>
      </c>
      <c r="B307" s="244" t="s">
        <v>671</v>
      </c>
      <c r="C307" s="245" t="s">
        <v>672</v>
      </c>
      <c r="D307" s="244" t="s">
        <v>286</v>
      </c>
      <c r="E307" s="251">
        <v>0.3</v>
      </c>
    </row>
    <row r="308" spans="1:5" ht="39">
      <c r="A308" s="250" t="s">
        <v>662</v>
      </c>
      <c r="B308" s="244" t="s">
        <v>673</v>
      </c>
      <c r="C308" s="245" t="s">
        <v>674</v>
      </c>
      <c r="D308" s="244" t="s">
        <v>300</v>
      </c>
      <c r="E308" s="251" t="s">
        <v>271</v>
      </c>
    </row>
    <row r="309" spans="1:5" ht="12.75">
      <c r="A309" s="250" t="s">
        <v>272</v>
      </c>
      <c r="B309" s="244" t="s">
        <v>665</v>
      </c>
      <c r="C309" s="245" t="s">
        <v>666</v>
      </c>
      <c r="D309" s="244" t="s">
        <v>300</v>
      </c>
      <c r="E309" s="251">
        <v>0.013</v>
      </c>
    </row>
    <row r="310" spans="1:5" ht="26.25">
      <c r="A310" s="250" t="s">
        <v>272</v>
      </c>
      <c r="B310" s="244" t="s">
        <v>675</v>
      </c>
      <c r="C310" s="245" t="s">
        <v>676</v>
      </c>
      <c r="D310" s="244" t="s">
        <v>300</v>
      </c>
      <c r="E310" s="251">
        <v>1</v>
      </c>
    </row>
    <row r="311" spans="1:5" ht="26.25">
      <c r="A311" s="250" t="s">
        <v>283</v>
      </c>
      <c r="B311" s="244" t="s">
        <v>669</v>
      </c>
      <c r="C311" s="245" t="s">
        <v>670</v>
      </c>
      <c r="D311" s="244" t="s">
        <v>286</v>
      </c>
      <c r="E311" s="251">
        <v>0.23</v>
      </c>
    </row>
    <row r="312" spans="1:5" ht="26.25">
      <c r="A312" s="250" t="s">
        <v>283</v>
      </c>
      <c r="B312" s="244" t="s">
        <v>671</v>
      </c>
      <c r="C312" s="245" t="s">
        <v>672</v>
      </c>
      <c r="D312" s="244" t="s">
        <v>286</v>
      </c>
      <c r="E312" s="251">
        <v>0.3</v>
      </c>
    </row>
    <row r="313" spans="1:5" ht="26.25">
      <c r="A313" s="250" t="s">
        <v>662</v>
      </c>
      <c r="B313" s="244" t="s">
        <v>677</v>
      </c>
      <c r="C313" s="245" t="s">
        <v>678</v>
      </c>
      <c r="D313" s="244" t="s">
        <v>300</v>
      </c>
      <c r="E313" s="251" t="s">
        <v>271</v>
      </c>
    </row>
    <row r="314" spans="1:5" ht="12.75">
      <c r="A314" s="250" t="s">
        <v>272</v>
      </c>
      <c r="B314" s="244" t="s">
        <v>679</v>
      </c>
      <c r="C314" s="245" t="s">
        <v>680</v>
      </c>
      <c r="D314" s="244" t="s">
        <v>282</v>
      </c>
      <c r="E314" s="251">
        <v>0.12</v>
      </c>
    </row>
    <row r="315" spans="1:5" ht="12.75">
      <c r="A315" s="250" t="s">
        <v>272</v>
      </c>
      <c r="B315" s="244" t="s">
        <v>681</v>
      </c>
      <c r="C315" s="245" t="s">
        <v>682</v>
      </c>
      <c r="D315" s="244" t="s">
        <v>434</v>
      </c>
      <c r="E315" s="251">
        <v>0.08</v>
      </c>
    </row>
    <row r="316" spans="1:5" ht="26.25">
      <c r="A316" s="250" t="s">
        <v>272</v>
      </c>
      <c r="B316" s="244" t="s">
        <v>683</v>
      </c>
      <c r="C316" s="245" t="s">
        <v>684</v>
      </c>
      <c r="D316" s="244" t="s">
        <v>300</v>
      </c>
      <c r="E316" s="251">
        <v>1</v>
      </c>
    </row>
    <row r="317" spans="1:5" ht="12.75">
      <c r="A317" s="250" t="s">
        <v>283</v>
      </c>
      <c r="B317" s="244" t="s">
        <v>685</v>
      </c>
      <c r="C317" s="245" t="s">
        <v>686</v>
      </c>
      <c r="D317" s="244" t="s">
        <v>286</v>
      </c>
      <c r="E317" s="251">
        <v>0.7</v>
      </c>
    </row>
    <row r="318" spans="1:5" ht="26.25">
      <c r="A318" s="250" t="s">
        <v>283</v>
      </c>
      <c r="B318" s="244" t="s">
        <v>671</v>
      </c>
      <c r="C318" s="245" t="s">
        <v>672</v>
      </c>
      <c r="D318" s="244" t="s">
        <v>286</v>
      </c>
      <c r="E318" s="251">
        <v>0.85</v>
      </c>
    </row>
    <row r="319" spans="1:5" ht="39">
      <c r="A319" s="250" t="s">
        <v>662</v>
      </c>
      <c r="B319" s="244" t="s">
        <v>687</v>
      </c>
      <c r="C319" s="245" t="s">
        <v>688</v>
      </c>
      <c r="D319" s="244" t="s">
        <v>275</v>
      </c>
      <c r="E319" s="251" t="s">
        <v>271</v>
      </c>
    </row>
    <row r="320" spans="1:5" ht="12.75">
      <c r="A320" s="250" t="s">
        <v>272</v>
      </c>
      <c r="B320" s="244" t="s">
        <v>689</v>
      </c>
      <c r="C320" s="245" t="s">
        <v>690</v>
      </c>
      <c r="D320" s="244" t="s">
        <v>275</v>
      </c>
      <c r="E320" s="251">
        <v>1.061</v>
      </c>
    </row>
    <row r="321" spans="1:5" ht="12.75">
      <c r="A321" s="250" t="s">
        <v>272</v>
      </c>
      <c r="B321" s="244" t="s">
        <v>691</v>
      </c>
      <c r="C321" s="245" t="s">
        <v>692</v>
      </c>
      <c r="D321" s="244" t="s">
        <v>300</v>
      </c>
      <c r="E321" s="251">
        <v>0.038</v>
      </c>
    </row>
    <row r="322" spans="1:5" ht="26.25">
      <c r="A322" s="250" t="s">
        <v>283</v>
      </c>
      <c r="B322" s="244" t="s">
        <v>669</v>
      </c>
      <c r="C322" s="245" t="s">
        <v>670</v>
      </c>
      <c r="D322" s="244" t="s">
        <v>286</v>
      </c>
      <c r="E322" s="251">
        <v>0.113</v>
      </c>
    </row>
    <row r="323" spans="1:5" ht="26.25">
      <c r="A323" s="250" t="s">
        <v>283</v>
      </c>
      <c r="B323" s="244" t="s">
        <v>671</v>
      </c>
      <c r="C323" s="245" t="s">
        <v>672</v>
      </c>
      <c r="D323" s="244" t="s">
        <v>286</v>
      </c>
      <c r="E323" s="251">
        <v>0.113</v>
      </c>
    </row>
    <row r="324" spans="1:5" ht="26.25">
      <c r="A324" s="250" t="s">
        <v>662</v>
      </c>
      <c r="B324" s="244" t="s">
        <v>693</v>
      </c>
      <c r="C324" s="245" t="s">
        <v>694</v>
      </c>
      <c r="D324" s="244" t="s">
        <v>275</v>
      </c>
      <c r="E324" s="251" t="s">
        <v>271</v>
      </c>
    </row>
    <row r="325" spans="1:5" ht="12.75">
      <c r="A325" s="250" t="s">
        <v>272</v>
      </c>
      <c r="B325" s="244" t="s">
        <v>695</v>
      </c>
      <c r="C325" s="245" t="s">
        <v>696</v>
      </c>
      <c r="D325" s="244" t="s">
        <v>275</v>
      </c>
      <c r="E325" s="251">
        <v>1.061</v>
      </c>
    </row>
    <row r="326" spans="1:5" ht="12.75">
      <c r="A326" s="250" t="s">
        <v>272</v>
      </c>
      <c r="B326" s="244" t="s">
        <v>691</v>
      </c>
      <c r="C326" s="245" t="s">
        <v>692</v>
      </c>
      <c r="D326" s="244" t="s">
        <v>300</v>
      </c>
      <c r="E326" s="251">
        <v>0.01</v>
      </c>
    </row>
    <row r="327" spans="1:5" ht="26.25">
      <c r="A327" s="250" t="s">
        <v>283</v>
      </c>
      <c r="B327" s="244" t="s">
        <v>669</v>
      </c>
      <c r="C327" s="245" t="s">
        <v>670</v>
      </c>
      <c r="D327" s="244" t="s">
        <v>286</v>
      </c>
      <c r="E327" s="251">
        <v>0.029</v>
      </c>
    </row>
    <row r="328" spans="1:5" ht="26.25">
      <c r="A328" s="250" t="s">
        <v>283</v>
      </c>
      <c r="B328" s="244" t="s">
        <v>671</v>
      </c>
      <c r="C328" s="245" t="s">
        <v>672</v>
      </c>
      <c r="D328" s="244" t="s">
        <v>286</v>
      </c>
      <c r="E328" s="251">
        <v>0.029</v>
      </c>
    </row>
    <row r="329" spans="1:5" ht="26.25">
      <c r="A329" s="250" t="s">
        <v>662</v>
      </c>
      <c r="B329" s="244" t="s">
        <v>697</v>
      </c>
      <c r="C329" s="245" t="s">
        <v>698</v>
      </c>
      <c r="D329" s="244" t="s">
        <v>275</v>
      </c>
      <c r="E329" s="251" t="s">
        <v>271</v>
      </c>
    </row>
    <row r="330" spans="1:5" ht="12.75">
      <c r="A330" s="250" t="s">
        <v>272</v>
      </c>
      <c r="B330" s="244" t="s">
        <v>699</v>
      </c>
      <c r="C330" s="245" t="s">
        <v>700</v>
      </c>
      <c r="D330" s="244" t="s">
        <v>275</v>
      </c>
      <c r="E330" s="251">
        <v>1.061</v>
      </c>
    </row>
    <row r="331" spans="1:5" ht="12.75">
      <c r="A331" s="250" t="s">
        <v>272</v>
      </c>
      <c r="B331" s="244" t="s">
        <v>691</v>
      </c>
      <c r="C331" s="245" t="s">
        <v>692</v>
      </c>
      <c r="D331" s="244" t="s">
        <v>300</v>
      </c>
      <c r="E331" s="251">
        <v>0.014</v>
      </c>
    </row>
    <row r="332" spans="1:5" ht="26.25">
      <c r="A332" s="250" t="s">
        <v>283</v>
      </c>
      <c r="B332" s="244" t="s">
        <v>669</v>
      </c>
      <c r="C332" s="245" t="s">
        <v>670</v>
      </c>
      <c r="D332" s="244" t="s">
        <v>286</v>
      </c>
      <c r="E332" s="251">
        <v>0.042</v>
      </c>
    </row>
    <row r="333" spans="1:5" ht="26.25">
      <c r="A333" s="250" t="s">
        <v>283</v>
      </c>
      <c r="B333" s="244" t="s">
        <v>671</v>
      </c>
      <c r="C333" s="245" t="s">
        <v>672</v>
      </c>
      <c r="D333" s="244" t="s">
        <v>286</v>
      </c>
      <c r="E333" s="251">
        <v>0.042</v>
      </c>
    </row>
    <row r="334" spans="1:5" ht="39">
      <c r="A334" s="250" t="s">
        <v>662</v>
      </c>
      <c r="B334" s="244" t="s">
        <v>701</v>
      </c>
      <c r="C334" s="245" t="s">
        <v>702</v>
      </c>
      <c r="D334" s="244" t="s">
        <v>300</v>
      </c>
      <c r="E334" s="251" t="s">
        <v>271</v>
      </c>
    </row>
    <row r="335" spans="1:5" ht="12.75">
      <c r="A335" s="250" t="s">
        <v>272</v>
      </c>
      <c r="B335" s="244" t="s">
        <v>703</v>
      </c>
      <c r="C335" s="245" t="s">
        <v>704</v>
      </c>
      <c r="D335" s="244" t="s">
        <v>300</v>
      </c>
      <c r="E335" s="251">
        <v>0.007</v>
      </c>
    </row>
    <row r="336" spans="1:5" ht="26.25">
      <c r="A336" s="250" t="s">
        <v>272</v>
      </c>
      <c r="B336" s="244" t="s">
        <v>705</v>
      </c>
      <c r="C336" s="245" t="s">
        <v>706</v>
      </c>
      <c r="D336" s="244" t="s">
        <v>300</v>
      </c>
      <c r="E336" s="251">
        <v>1</v>
      </c>
    </row>
    <row r="337" spans="1:5" ht="12.75">
      <c r="A337" s="250" t="s">
        <v>272</v>
      </c>
      <c r="B337" s="244" t="s">
        <v>707</v>
      </c>
      <c r="C337" s="245" t="s">
        <v>708</v>
      </c>
      <c r="D337" s="244" t="s">
        <v>300</v>
      </c>
      <c r="E337" s="251">
        <v>0.008</v>
      </c>
    </row>
    <row r="338" spans="1:5" ht="12.75">
      <c r="A338" s="250" t="s">
        <v>272</v>
      </c>
      <c r="B338" s="244" t="s">
        <v>691</v>
      </c>
      <c r="C338" s="245" t="s">
        <v>692</v>
      </c>
      <c r="D338" s="244" t="s">
        <v>300</v>
      </c>
      <c r="E338" s="251">
        <v>0.05</v>
      </c>
    </row>
    <row r="339" spans="1:5" ht="26.25">
      <c r="A339" s="250" t="s">
        <v>283</v>
      </c>
      <c r="B339" s="244" t="s">
        <v>669</v>
      </c>
      <c r="C339" s="245" t="s">
        <v>670</v>
      </c>
      <c r="D339" s="244" t="s">
        <v>286</v>
      </c>
      <c r="E339" s="251">
        <v>0.15</v>
      </c>
    </row>
    <row r="340" spans="1:5" ht="26.25">
      <c r="A340" s="250" t="s">
        <v>283</v>
      </c>
      <c r="B340" s="244" t="s">
        <v>671</v>
      </c>
      <c r="C340" s="245" t="s">
        <v>672</v>
      </c>
      <c r="D340" s="244" t="s">
        <v>286</v>
      </c>
      <c r="E340" s="251">
        <v>0.15</v>
      </c>
    </row>
    <row r="341" spans="1:5" ht="39">
      <c r="A341" s="250" t="s">
        <v>662</v>
      </c>
      <c r="B341" s="244" t="s">
        <v>709</v>
      </c>
      <c r="C341" s="245" t="s">
        <v>710</v>
      </c>
      <c r="D341" s="244" t="s">
        <v>300</v>
      </c>
      <c r="E341" s="251" t="s">
        <v>271</v>
      </c>
    </row>
    <row r="342" spans="1:5" ht="12.75">
      <c r="A342" s="250" t="s">
        <v>272</v>
      </c>
      <c r="B342" s="244" t="s">
        <v>703</v>
      </c>
      <c r="C342" s="245" t="s">
        <v>704</v>
      </c>
      <c r="D342" s="244" t="s">
        <v>300</v>
      </c>
      <c r="E342" s="251">
        <v>0.018</v>
      </c>
    </row>
    <row r="343" spans="1:5" ht="26.25">
      <c r="A343" s="250" t="s">
        <v>272</v>
      </c>
      <c r="B343" s="244" t="s">
        <v>711</v>
      </c>
      <c r="C343" s="245" t="s">
        <v>712</v>
      </c>
      <c r="D343" s="244" t="s">
        <v>300</v>
      </c>
      <c r="E343" s="251">
        <v>1</v>
      </c>
    </row>
    <row r="344" spans="1:5" ht="12.75">
      <c r="A344" s="250" t="s">
        <v>272</v>
      </c>
      <c r="B344" s="244" t="s">
        <v>707</v>
      </c>
      <c r="C344" s="245" t="s">
        <v>708</v>
      </c>
      <c r="D344" s="244" t="s">
        <v>300</v>
      </c>
      <c r="E344" s="251">
        <v>0.022</v>
      </c>
    </row>
    <row r="345" spans="1:5" ht="12.75">
      <c r="A345" s="250" t="s">
        <v>272</v>
      </c>
      <c r="B345" s="244" t="s">
        <v>691</v>
      </c>
      <c r="C345" s="245" t="s">
        <v>692</v>
      </c>
      <c r="D345" s="244" t="s">
        <v>300</v>
      </c>
      <c r="E345" s="251">
        <v>0.024</v>
      </c>
    </row>
    <row r="346" spans="1:5" ht="26.25">
      <c r="A346" s="250" t="s">
        <v>283</v>
      </c>
      <c r="B346" s="244" t="s">
        <v>669</v>
      </c>
      <c r="C346" s="245" t="s">
        <v>670</v>
      </c>
      <c r="D346" s="244" t="s">
        <v>286</v>
      </c>
      <c r="E346" s="251">
        <v>0.108</v>
      </c>
    </row>
    <row r="347" spans="1:5" ht="26.25">
      <c r="A347" s="250" t="s">
        <v>283</v>
      </c>
      <c r="B347" s="244" t="s">
        <v>671</v>
      </c>
      <c r="C347" s="245" t="s">
        <v>672</v>
      </c>
      <c r="D347" s="244" t="s">
        <v>286</v>
      </c>
      <c r="E347" s="251">
        <v>0.108</v>
      </c>
    </row>
    <row r="348" spans="1:5" ht="39">
      <c r="A348" s="250" t="s">
        <v>662</v>
      </c>
      <c r="B348" s="244" t="s">
        <v>713</v>
      </c>
      <c r="C348" s="245" t="s">
        <v>714</v>
      </c>
      <c r="D348" s="244" t="s">
        <v>300</v>
      </c>
      <c r="E348" s="251" t="s">
        <v>271</v>
      </c>
    </row>
    <row r="349" spans="1:5" ht="12.75">
      <c r="A349" s="250" t="s">
        <v>272</v>
      </c>
      <c r="B349" s="244" t="s">
        <v>703</v>
      </c>
      <c r="C349" s="245" t="s">
        <v>704</v>
      </c>
      <c r="D349" s="244" t="s">
        <v>300</v>
      </c>
      <c r="E349" s="251">
        <v>0.007</v>
      </c>
    </row>
    <row r="350" spans="1:5" ht="26.25">
      <c r="A350" s="250" t="s">
        <v>272</v>
      </c>
      <c r="B350" s="244" t="s">
        <v>715</v>
      </c>
      <c r="C350" s="245" t="s">
        <v>716</v>
      </c>
      <c r="D350" s="244" t="s">
        <v>300</v>
      </c>
      <c r="E350" s="251">
        <v>1</v>
      </c>
    </row>
    <row r="351" spans="1:5" ht="12.75">
      <c r="A351" s="250" t="s">
        <v>272</v>
      </c>
      <c r="B351" s="244" t="s">
        <v>707</v>
      </c>
      <c r="C351" s="245" t="s">
        <v>708</v>
      </c>
      <c r="D351" s="244" t="s">
        <v>300</v>
      </c>
      <c r="E351" s="251">
        <v>0.008</v>
      </c>
    </row>
    <row r="352" spans="1:5" ht="12.75">
      <c r="A352" s="250" t="s">
        <v>272</v>
      </c>
      <c r="B352" s="244" t="s">
        <v>691</v>
      </c>
      <c r="C352" s="245" t="s">
        <v>692</v>
      </c>
      <c r="D352" s="244" t="s">
        <v>300</v>
      </c>
      <c r="E352" s="251">
        <v>0.05</v>
      </c>
    </row>
    <row r="353" spans="1:5" ht="26.25">
      <c r="A353" s="250" t="s">
        <v>283</v>
      </c>
      <c r="B353" s="244" t="s">
        <v>669</v>
      </c>
      <c r="C353" s="245" t="s">
        <v>670</v>
      </c>
      <c r="D353" s="244" t="s">
        <v>286</v>
      </c>
      <c r="E353" s="251">
        <v>0.15</v>
      </c>
    </row>
    <row r="354" spans="1:5" ht="26.25">
      <c r="A354" s="250" t="s">
        <v>283</v>
      </c>
      <c r="B354" s="244" t="s">
        <v>671</v>
      </c>
      <c r="C354" s="245" t="s">
        <v>672</v>
      </c>
      <c r="D354" s="244" t="s">
        <v>286</v>
      </c>
      <c r="E354" s="251">
        <v>0.15</v>
      </c>
    </row>
    <row r="355" spans="1:5" ht="39">
      <c r="A355" s="250" t="s">
        <v>662</v>
      </c>
      <c r="B355" s="244" t="s">
        <v>717</v>
      </c>
      <c r="C355" s="245" t="s">
        <v>718</v>
      </c>
      <c r="D355" s="244" t="s">
        <v>300</v>
      </c>
      <c r="E355" s="251" t="s">
        <v>271</v>
      </c>
    </row>
    <row r="356" spans="1:5" ht="12.75">
      <c r="A356" s="250" t="s">
        <v>272</v>
      </c>
      <c r="B356" s="244" t="s">
        <v>703</v>
      </c>
      <c r="C356" s="245" t="s">
        <v>704</v>
      </c>
      <c r="D356" s="244" t="s">
        <v>300</v>
      </c>
      <c r="E356" s="251">
        <v>0.009</v>
      </c>
    </row>
    <row r="357" spans="1:5" ht="26.25">
      <c r="A357" s="250" t="s">
        <v>272</v>
      </c>
      <c r="B357" s="244" t="s">
        <v>719</v>
      </c>
      <c r="C357" s="245" t="s">
        <v>720</v>
      </c>
      <c r="D357" s="244" t="s">
        <v>300</v>
      </c>
      <c r="E357" s="251">
        <v>1</v>
      </c>
    </row>
    <row r="358" spans="1:5" ht="12.75">
      <c r="A358" s="250" t="s">
        <v>272</v>
      </c>
      <c r="B358" s="244" t="s">
        <v>707</v>
      </c>
      <c r="C358" s="245" t="s">
        <v>708</v>
      </c>
      <c r="D358" s="244" t="s">
        <v>300</v>
      </c>
      <c r="E358" s="251">
        <v>0.011</v>
      </c>
    </row>
    <row r="359" spans="1:5" ht="12.75">
      <c r="A359" s="250" t="s">
        <v>272</v>
      </c>
      <c r="B359" s="244" t="s">
        <v>691</v>
      </c>
      <c r="C359" s="245" t="s">
        <v>692</v>
      </c>
      <c r="D359" s="244" t="s">
        <v>300</v>
      </c>
      <c r="E359" s="251">
        <v>0.06</v>
      </c>
    </row>
    <row r="360" spans="1:5" ht="26.25">
      <c r="A360" s="250" t="s">
        <v>283</v>
      </c>
      <c r="B360" s="244" t="s">
        <v>669</v>
      </c>
      <c r="C360" s="245" t="s">
        <v>670</v>
      </c>
      <c r="D360" s="244" t="s">
        <v>286</v>
      </c>
      <c r="E360" s="251">
        <v>0.119</v>
      </c>
    </row>
    <row r="361" spans="1:5" ht="26.25">
      <c r="A361" s="250" t="s">
        <v>283</v>
      </c>
      <c r="B361" s="244" t="s">
        <v>671</v>
      </c>
      <c r="C361" s="245" t="s">
        <v>672</v>
      </c>
      <c r="D361" s="244" t="s">
        <v>286</v>
      </c>
      <c r="E361" s="251">
        <v>0.119</v>
      </c>
    </row>
    <row r="362" spans="1:5" ht="26.25">
      <c r="A362" s="250" t="s">
        <v>662</v>
      </c>
      <c r="B362" s="244" t="s">
        <v>721</v>
      </c>
      <c r="C362" s="245" t="s">
        <v>722</v>
      </c>
      <c r="D362" s="244" t="s">
        <v>300</v>
      </c>
      <c r="E362" s="251" t="s">
        <v>271</v>
      </c>
    </row>
    <row r="363" spans="1:5" ht="12.75">
      <c r="A363" s="250" t="s">
        <v>272</v>
      </c>
      <c r="B363" s="244" t="s">
        <v>703</v>
      </c>
      <c r="C363" s="245" t="s">
        <v>704</v>
      </c>
      <c r="D363" s="244" t="s">
        <v>300</v>
      </c>
      <c r="E363" s="251">
        <v>0.011</v>
      </c>
    </row>
    <row r="364" spans="1:5" ht="26.25">
      <c r="A364" s="250" t="s">
        <v>272</v>
      </c>
      <c r="B364" s="244" t="s">
        <v>723</v>
      </c>
      <c r="C364" s="245" t="s">
        <v>724</v>
      </c>
      <c r="D364" s="244" t="s">
        <v>300</v>
      </c>
      <c r="E364" s="251">
        <v>1</v>
      </c>
    </row>
    <row r="365" spans="1:5" ht="12.75">
      <c r="A365" s="250" t="s">
        <v>272</v>
      </c>
      <c r="B365" s="244" t="s">
        <v>707</v>
      </c>
      <c r="C365" s="245" t="s">
        <v>708</v>
      </c>
      <c r="D365" s="244" t="s">
        <v>300</v>
      </c>
      <c r="E365" s="251">
        <v>0.012</v>
      </c>
    </row>
    <row r="366" spans="1:5" ht="12.75">
      <c r="A366" s="250" t="s">
        <v>272</v>
      </c>
      <c r="B366" s="244" t="s">
        <v>691</v>
      </c>
      <c r="C366" s="245" t="s">
        <v>692</v>
      </c>
      <c r="D366" s="244" t="s">
        <v>300</v>
      </c>
      <c r="E366" s="251">
        <v>0.075</v>
      </c>
    </row>
    <row r="367" spans="1:5" ht="26.25">
      <c r="A367" s="250" t="s">
        <v>283</v>
      </c>
      <c r="B367" s="244" t="s">
        <v>669</v>
      </c>
      <c r="C367" s="245" t="s">
        <v>670</v>
      </c>
      <c r="D367" s="244" t="s">
        <v>286</v>
      </c>
      <c r="E367" s="251">
        <v>0.2</v>
      </c>
    </row>
    <row r="368" spans="1:5" ht="26.25">
      <c r="A368" s="250" t="s">
        <v>283</v>
      </c>
      <c r="B368" s="244" t="s">
        <v>671</v>
      </c>
      <c r="C368" s="245" t="s">
        <v>672</v>
      </c>
      <c r="D368" s="244" t="s">
        <v>286</v>
      </c>
      <c r="E368" s="251">
        <v>0.2</v>
      </c>
    </row>
    <row r="369" spans="1:5" ht="26.25">
      <c r="A369" s="250" t="s">
        <v>662</v>
      </c>
      <c r="B369" s="244" t="s">
        <v>725</v>
      </c>
      <c r="C369" s="245" t="s">
        <v>726</v>
      </c>
      <c r="D369" s="244" t="s">
        <v>300</v>
      </c>
      <c r="E369" s="251" t="s">
        <v>271</v>
      </c>
    </row>
    <row r="370" spans="1:5" ht="12.75">
      <c r="A370" s="250" t="s">
        <v>272</v>
      </c>
      <c r="B370" s="244" t="s">
        <v>703</v>
      </c>
      <c r="C370" s="245" t="s">
        <v>704</v>
      </c>
      <c r="D370" s="244" t="s">
        <v>300</v>
      </c>
      <c r="E370" s="251">
        <v>0.026</v>
      </c>
    </row>
    <row r="371" spans="1:5" ht="26.25">
      <c r="A371" s="250" t="s">
        <v>272</v>
      </c>
      <c r="B371" s="244" t="s">
        <v>727</v>
      </c>
      <c r="C371" s="245" t="s">
        <v>728</v>
      </c>
      <c r="D371" s="244" t="s">
        <v>300</v>
      </c>
      <c r="E371" s="251">
        <v>1</v>
      </c>
    </row>
    <row r="372" spans="1:5" ht="12.75">
      <c r="A372" s="250" t="s">
        <v>272</v>
      </c>
      <c r="B372" s="244" t="s">
        <v>707</v>
      </c>
      <c r="C372" s="245" t="s">
        <v>708</v>
      </c>
      <c r="D372" s="244" t="s">
        <v>300</v>
      </c>
      <c r="E372" s="251">
        <v>0.033</v>
      </c>
    </row>
    <row r="373" spans="1:5" ht="12.75">
      <c r="A373" s="250" t="s">
        <v>272</v>
      </c>
      <c r="B373" s="244" t="s">
        <v>691</v>
      </c>
      <c r="C373" s="245" t="s">
        <v>692</v>
      </c>
      <c r="D373" s="244" t="s">
        <v>300</v>
      </c>
      <c r="E373" s="251">
        <v>0.036</v>
      </c>
    </row>
    <row r="374" spans="1:5" ht="26.25">
      <c r="A374" s="250" t="s">
        <v>283</v>
      </c>
      <c r="B374" s="244" t="s">
        <v>669</v>
      </c>
      <c r="C374" s="245" t="s">
        <v>670</v>
      </c>
      <c r="D374" s="244" t="s">
        <v>286</v>
      </c>
      <c r="E374" s="251">
        <v>0.144</v>
      </c>
    </row>
    <row r="375" spans="1:5" ht="26.25">
      <c r="A375" s="250" t="s">
        <v>283</v>
      </c>
      <c r="B375" s="244" t="s">
        <v>671</v>
      </c>
      <c r="C375" s="245" t="s">
        <v>672</v>
      </c>
      <c r="D375" s="244" t="s">
        <v>286</v>
      </c>
      <c r="E375" s="251">
        <v>0.144</v>
      </c>
    </row>
    <row r="376" spans="1:5" ht="39">
      <c r="A376" s="250" t="s">
        <v>662</v>
      </c>
      <c r="B376" s="244" t="s">
        <v>729</v>
      </c>
      <c r="C376" s="245" t="s">
        <v>730</v>
      </c>
      <c r="D376" s="244" t="s">
        <v>300</v>
      </c>
      <c r="E376" s="251" t="s">
        <v>271</v>
      </c>
    </row>
    <row r="377" spans="1:5" ht="12.75">
      <c r="A377" s="250" t="s">
        <v>272</v>
      </c>
      <c r="B377" s="244" t="s">
        <v>703</v>
      </c>
      <c r="C377" s="245" t="s">
        <v>704</v>
      </c>
      <c r="D377" s="244" t="s">
        <v>300</v>
      </c>
      <c r="E377" s="251">
        <v>0.026</v>
      </c>
    </row>
    <row r="378" spans="1:5" ht="26.25">
      <c r="A378" s="250" t="s">
        <v>272</v>
      </c>
      <c r="B378" s="244" t="s">
        <v>731</v>
      </c>
      <c r="C378" s="245" t="s">
        <v>732</v>
      </c>
      <c r="D378" s="244" t="s">
        <v>300</v>
      </c>
      <c r="E378" s="251">
        <v>1</v>
      </c>
    </row>
    <row r="379" spans="1:5" ht="12.75">
      <c r="A379" s="250" t="s">
        <v>272</v>
      </c>
      <c r="B379" s="244" t="s">
        <v>707</v>
      </c>
      <c r="C379" s="245" t="s">
        <v>708</v>
      </c>
      <c r="D379" s="244" t="s">
        <v>300</v>
      </c>
      <c r="E379" s="251">
        <v>0.033</v>
      </c>
    </row>
    <row r="380" spans="1:5" ht="12.75">
      <c r="A380" s="250" t="s">
        <v>272</v>
      </c>
      <c r="B380" s="244" t="s">
        <v>691</v>
      </c>
      <c r="C380" s="245" t="s">
        <v>692</v>
      </c>
      <c r="D380" s="244" t="s">
        <v>300</v>
      </c>
      <c r="E380" s="251">
        <v>0.036</v>
      </c>
    </row>
    <row r="381" spans="1:5" ht="26.25">
      <c r="A381" s="250" t="s">
        <v>283</v>
      </c>
      <c r="B381" s="244" t="s">
        <v>669</v>
      </c>
      <c r="C381" s="245" t="s">
        <v>670</v>
      </c>
      <c r="D381" s="244" t="s">
        <v>286</v>
      </c>
      <c r="E381" s="251">
        <v>0.144</v>
      </c>
    </row>
    <row r="382" spans="1:5" ht="26.25">
      <c r="A382" s="250" t="s">
        <v>283</v>
      </c>
      <c r="B382" s="244" t="s">
        <v>671</v>
      </c>
      <c r="C382" s="245" t="s">
        <v>672</v>
      </c>
      <c r="D382" s="244" t="s">
        <v>286</v>
      </c>
      <c r="E382" s="251">
        <v>0.144</v>
      </c>
    </row>
    <row r="383" spans="1:5" ht="39">
      <c r="A383" s="250" t="s">
        <v>662</v>
      </c>
      <c r="B383" s="244" t="s">
        <v>733</v>
      </c>
      <c r="C383" s="245" t="s">
        <v>734</v>
      </c>
      <c r="D383" s="244" t="s">
        <v>300</v>
      </c>
      <c r="E383" s="251" t="s">
        <v>271</v>
      </c>
    </row>
    <row r="384" spans="1:5" ht="12.75">
      <c r="A384" s="250" t="s">
        <v>272</v>
      </c>
      <c r="B384" s="244" t="s">
        <v>703</v>
      </c>
      <c r="C384" s="245" t="s">
        <v>704</v>
      </c>
      <c r="D384" s="244" t="s">
        <v>300</v>
      </c>
      <c r="E384" s="251">
        <v>0.007</v>
      </c>
    </row>
    <row r="385" spans="1:5" ht="26.25">
      <c r="A385" s="250" t="s">
        <v>272</v>
      </c>
      <c r="B385" s="244" t="s">
        <v>735</v>
      </c>
      <c r="C385" s="245" t="s">
        <v>736</v>
      </c>
      <c r="D385" s="244" t="s">
        <v>300</v>
      </c>
      <c r="E385" s="251">
        <v>1</v>
      </c>
    </row>
    <row r="386" spans="1:5" ht="12.75">
      <c r="A386" s="250" t="s">
        <v>272</v>
      </c>
      <c r="B386" s="244" t="s">
        <v>707</v>
      </c>
      <c r="C386" s="245" t="s">
        <v>708</v>
      </c>
      <c r="D386" s="244" t="s">
        <v>300</v>
      </c>
      <c r="E386" s="251">
        <v>0.008</v>
      </c>
    </row>
    <row r="387" spans="1:5" ht="12.75">
      <c r="A387" s="250" t="s">
        <v>272</v>
      </c>
      <c r="B387" s="244" t="s">
        <v>691</v>
      </c>
      <c r="C387" s="245" t="s">
        <v>692</v>
      </c>
      <c r="D387" s="244" t="s">
        <v>300</v>
      </c>
      <c r="E387" s="251">
        <v>0.05</v>
      </c>
    </row>
    <row r="388" spans="1:5" ht="26.25">
      <c r="A388" s="250" t="s">
        <v>283</v>
      </c>
      <c r="B388" s="244" t="s">
        <v>669</v>
      </c>
      <c r="C388" s="245" t="s">
        <v>670</v>
      </c>
      <c r="D388" s="244" t="s">
        <v>286</v>
      </c>
      <c r="E388" s="251">
        <v>0.15</v>
      </c>
    </row>
    <row r="389" spans="1:5" ht="26.25">
      <c r="A389" s="250" t="s">
        <v>283</v>
      </c>
      <c r="B389" s="244" t="s">
        <v>671</v>
      </c>
      <c r="C389" s="245" t="s">
        <v>672</v>
      </c>
      <c r="D389" s="244" t="s">
        <v>286</v>
      </c>
      <c r="E389" s="251">
        <v>0.15</v>
      </c>
    </row>
    <row r="390" spans="1:5" ht="39">
      <c r="A390" s="250" t="s">
        <v>662</v>
      </c>
      <c r="B390" s="244" t="s">
        <v>737</v>
      </c>
      <c r="C390" s="245" t="s">
        <v>738</v>
      </c>
      <c r="D390" s="244" t="s">
        <v>300</v>
      </c>
      <c r="E390" s="251" t="s">
        <v>271</v>
      </c>
    </row>
    <row r="391" spans="1:5" ht="12.75">
      <c r="A391" s="250" t="s">
        <v>272</v>
      </c>
      <c r="B391" s="244" t="s">
        <v>703</v>
      </c>
      <c r="C391" s="245" t="s">
        <v>704</v>
      </c>
      <c r="D391" s="244" t="s">
        <v>300</v>
      </c>
      <c r="E391" s="251">
        <v>0.007</v>
      </c>
    </row>
    <row r="392" spans="1:5" ht="12.75">
      <c r="A392" s="250" t="s">
        <v>272</v>
      </c>
      <c r="B392" s="244" t="s">
        <v>707</v>
      </c>
      <c r="C392" s="245" t="s">
        <v>708</v>
      </c>
      <c r="D392" s="244" t="s">
        <v>300</v>
      </c>
      <c r="E392" s="251">
        <v>0.008</v>
      </c>
    </row>
    <row r="393" spans="1:5" ht="26.25">
      <c r="A393" s="250" t="s">
        <v>272</v>
      </c>
      <c r="B393" s="244" t="s">
        <v>739</v>
      </c>
      <c r="C393" s="245" t="s">
        <v>740</v>
      </c>
      <c r="D393" s="244" t="s">
        <v>300</v>
      </c>
      <c r="E393" s="251">
        <v>1</v>
      </c>
    </row>
    <row r="394" spans="1:5" ht="12.75">
      <c r="A394" s="250" t="s">
        <v>272</v>
      </c>
      <c r="B394" s="244" t="s">
        <v>691</v>
      </c>
      <c r="C394" s="245" t="s">
        <v>692</v>
      </c>
      <c r="D394" s="244" t="s">
        <v>300</v>
      </c>
      <c r="E394" s="251">
        <v>0.05</v>
      </c>
    </row>
    <row r="395" spans="1:5" ht="26.25">
      <c r="A395" s="250" t="s">
        <v>283</v>
      </c>
      <c r="B395" s="244" t="s">
        <v>669</v>
      </c>
      <c r="C395" s="245" t="s">
        <v>670</v>
      </c>
      <c r="D395" s="244" t="s">
        <v>286</v>
      </c>
      <c r="E395" s="251">
        <v>0.15</v>
      </c>
    </row>
    <row r="396" spans="1:5" ht="26.25">
      <c r="A396" s="250" t="s">
        <v>283</v>
      </c>
      <c r="B396" s="244" t="s">
        <v>671</v>
      </c>
      <c r="C396" s="245" t="s">
        <v>672</v>
      </c>
      <c r="D396" s="244" t="s">
        <v>286</v>
      </c>
      <c r="E396" s="251">
        <v>0.15</v>
      </c>
    </row>
    <row r="397" spans="1:5" ht="39">
      <c r="A397" s="250" t="s">
        <v>662</v>
      </c>
      <c r="B397" s="244" t="s">
        <v>741</v>
      </c>
      <c r="C397" s="245" t="s">
        <v>742</v>
      </c>
      <c r="D397" s="244" t="s">
        <v>300</v>
      </c>
      <c r="E397" s="251" t="s">
        <v>271</v>
      </c>
    </row>
    <row r="398" spans="1:5" ht="12.75">
      <c r="A398" s="250" t="s">
        <v>272</v>
      </c>
      <c r="B398" s="244" t="s">
        <v>703</v>
      </c>
      <c r="C398" s="245" t="s">
        <v>704</v>
      </c>
      <c r="D398" s="244" t="s">
        <v>300</v>
      </c>
      <c r="E398" s="251">
        <v>0.0148</v>
      </c>
    </row>
    <row r="399" spans="1:5" ht="26.25">
      <c r="A399" s="250" t="s">
        <v>272</v>
      </c>
      <c r="B399" s="244" t="s">
        <v>743</v>
      </c>
      <c r="C399" s="245" t="s">
        <v>744</v>
      </c>
      <c r="D399" s="244" t="s">
        <v>300</v>
      </c>
      <c r="E399" s="251">
        <v>1</v>
      </c>
    </row>
    <row r="400" spans="1:5" ht="39">
      <c r="A400" s="250" t="s">
        <v>272</v>
      </c>
      <c r="B400" s="244" t="s">
        <v>745</v>
      </c>
      <c r="C400" s="245" t="s">
        <v>746</v>
      </c>
      <c r="D400" s="244" t="s">
        <v>300</v>
      </c>
      <c r="E400" s="251">
        <v>0.02</v>
      </c>
    </row>
    <row r="401" spans="1:5" ht="12.75">
      <c r="A401" s="250" t="s">
        <v>272</v>
      </c>
      <c r="B401" s="244" t="s">
        <v>707</v>
      </c>
      <c r="C401" s="245" t="s">
        <v>708</v>
      </c>
      <c r="D401" s="244" t="s">
        <v>300</v>
      </c>
      <c r="E401" s="251">
        <v>0.0225</v>
      </c>
    </row>
    <row r="402" spans="1:5" ht="26.25">
      <c r="A402" s="250" t="s">
        <v>272</v>
      </c>
      <c r="B402" s="244" t="s">
        <v>747</v>
      </c>
      <c r="C402" s="245" t="s">
        <v>748</v>
      </c>
      <c r="D402" s="244" t="s">
        <v>300</v>
      </c>
      <c r="E402" s="251">
        <v>1</v>
      </c>
    </row>
    <row r="403" spans="1:5" ht="12.75">
      <c r="A403" s="250" t="s">
        <v>272</v>
      </c>
      <c r="B403" s="244" t="s">
        <v>691</v>
      </c>
      <c r="C403" s="245" t="s">
        <v>692</v>
      </c>
      <c r="D403" s="244" t="s">
        <v>300</v>
      </c>
      <c r="E403" s="251">
        <v>0.0365</v>
      </c>
    </row>
    <row r="404" spans="1:5" ht="26.25">
      <c r="A404" s="250" t="s">
        <v>283</v>
      </c>
      <c r="B404" s="244" t="s">
        <v>669</v>
      </c>
      <c r="C404" s="245" t="s">
        <v>670</v>
      </c>
      <c r="D404" s="244" t="s">
        <v>286</v>
      </c>
      <c r="E404" s="251">
        <v>0.135</v>
      </c>
    </row>
    <row r="405" spans="1:5" ht="26.25">
      <c r="A405" s="250" t="s">
        <v>283</v>
      </c>
      <c r="B405" s="244" t="s">
        <v>671</v>
      </c>
      <c r="C405" s="245" t="s">
        <v>672</v>
      </c>
      <c r="D405" s="244" t="s">
        <v>286</v>
      </c>
      <c r="E405" s="251">
        <v>0.135</v>
      </c>
    </row>
    <row r="406" spans="1:5" ht="39">
      <c r="A406" s="250" t="s">
        <v>662</v>
      </c>
      <c r="B406" s="244" t="s">
        <v>749</v>
      </c>
      <c r="C406" s="245" t="s">
        <v>750</v>
      </c>
      <c r="D406" s="244" t="s">
        <v>275</v>
      </c>
      <c r="E406" s="251" t="s">
        <v>271</v>
      </c>
    </row>
    <row r="407" spans="1:5" ht="12.75">
      <c r="A407" s="250" t="s">
        <v>272</v>
      </c>
      <c r="B407" s="244" t="s">
        <v>703</v>
      </c>
      <c r="C407" s="245" t="s">
        <v>704</v>
      </c>
      <c r="D407" s="244" t="s">
        <v>300</v>
      </c>
      <c r="E407" s="251">
        <v>0.0363</v>
      </c>
    </row>
    <row r="408" spans="1:5" ht="26.25">
      <c r="A408" s="250" t="s">
        <v>272</v>
      </c>
      <c r="B408" s="244" t="s">
        <v>751</v>
      </c>
      <c r="C408" s="245" t="s">
        <v>752</v>
      </c>
      <c r="D408" s="244" t="s">
        <v>275</v>
      </c>
      <c r="E408" s="251">
        <v>1.05</v>
      </c>
    </row>
    <row r="409" spans="1:5" ht="12.75">
      <c r="A409" s="250" t="s">
        <v>272</v>
      </c>
      <c r="B409" s="244" t="s">
        <v>707</v>
      </c>
      <c r="C409" s="245" t="s">
        <v>708</v>
      </c>
      <c r="D409" s="244" t="s">
        <v>300</v>
      </c>
      <c r="E409" s="251">
        <v>0.0593</v>
      </c>
    </row>
    <row r="410" spans="1:5" ht="12.75">
      <c r="A410" s="250" t="s">
        <v>272</v>
      </c>
      <c r="B410" s="244" t="s">
        <v>691</v>
      </c>
      <c r="C410" s="245" t="s">
        <v>692</v>
      </c>
      <c r="D410" s="244" t="s">
        <v>300</v>
      </c>
      <c r="E410" s="251">
        <v>0.247</v>
      </c>
    </row>
    <row r="411" spans="1:5" ht="26.25">
      <c r="A411" s="250" t="s">
        <v>283</v>
      </c>
      <c r="B411" s="244" t="s">
        <v>669</v>
      </c>
      <c r="C411" s="245" t="s">
        <v>670</v>
      </c>
      <c r="D411" s="244" t="s">
        <v>286</v>
      </c>
      <c r="E411" s="251">
        <v>0.74</v>
      </c>
    </row>
    <row r="412" spans="1:5" ht="26.25">
      <c r="A412" s="250" t="s">
        <v>283</v>
      </c>
      <c r="B412" s="244" t="s">
        <v>671</v>
      </c>
      <c r="C412" s="245" t="s">
        <v>672</v>
      </c>
      <c r="D412" s="244" t="s">
        <v>286</v>
      </c>
      <c r="E412" s="251">
        <v>0.74</v>
      </c>
    </row>
    <row r="413" spans="1:5" ht="39">
      <c r="A413" s="250" t="s">
        <v>662</v>
      </c>
      <c r="B413" s="244" t="s">
        <v>753</v>
      </c>
      <c r="C413" s="245" t="s">
        <v>754</v>
      </c>
      <c r="D413" s="244" t="s">
        <v>275</v>
      </c>
      <c r="E413" s="251" t="s">
        <v>271</v>
      </c>
    </row>
    <row r="414" spans="1:5" ht="26.25">
      <c r="A414" s="250" t="s">
        <v>272</v>
      </c>
      <c r="B414" s="244" t="s">
        <v>755</v>
      </c>
      <c r="C414" s="245" t="s">
        <v>756</v>
      </c>
      <c r="D414" s="244" t="s">
        <v>275</v>
      </c>
      <c r="E414" s="251">
        <v>1.05</v>
      </c>
    </row>
    <row r="415" spans="1:5" ht="12.75">
      <c r="A415" s="250" t="s">
        <v>272</v>
      </c>
      <c r="B415" s="244" t="s">
        <v>691</v>
      </c>
      <c r="C415" s="245" t="s">
        <v>692</v>
      </c>
      <c r="D415" s="244" t="s">
        <v>300</v>
      </c>
      <c r="E415" s="251">
        <v>0.1</v>
      </c>
    </row>
    <row r="416" spans="1:5" ht="26.25">
      <c r="A416" s="250" t="s">
        <v>283</v>
      </c>
      <c r="B416" s="244" t="s">
        <v>669</v>
      </c>
      <c r="C416" s="245" t="s">
        <v>670</v>
      </c>
      <c r="D416" s="244" t="s">
        <v>286</v>
      </c>
      <c r="E416" s="251">
        <v>0.3</v>
      </c>
    </row>
    <row r="417" spans="1:5" ht="26.25">
      <c r="A417" s="250" t="s">
        <v>283</v>
      </c>
      <c r="B417" s="244" t="s">
        <v>671</v>
      </c>
      <c r="C417" s="245" t="s">
        <v>672</v>
      </c>
      <c r="D417" s="244" t="s">
        <v>286</v>
      </c>
      <c r="E417" s="251">
        <v>0.3</v>
      </c>
    </row>
    <row r="418" spans="1:5" ht="39">
      <c r="A418" s="250" t="s">
        <v>662</v>
      </c>
      <c r="B418" s="244" t="s">
        <v>757</v>
      </c>
      <c r="C418" s="245" t="s">
        <v>758</v>
      </c>
      <c r="D418" s="244" t="s">
        <v>275</v>
      </c>
      <c r="E418" s="251" t="s">
        <v>271</v>
      </c>
    </row>
    <row r="419" spans="1:5" ht="12.75">
      <c r="A419" s="250" t="s">
        <v>272</v>
      </c>
      <c r="B419" s="244" t="s">
        <v>703</v>
      </c>
      <c r="C419" s="245" t="s">
        <v>704</v>
      </c>
      <c r="D419" s="244" t="s">
        <v>300</v>
      </c>
      <c r="E419" s="251">
        <v>0.0108</v>
      </c>
    </row>
    <row r="420" spans="1:5" ht="26.25">
      <c r="A420" s="250" t="s">
        <v>272</v>
      </c>
      <c r="B420" s="244" t="s">
        <v>759</v>
      </c>
      <c r="C420" s="245" t="s">
        <v>760</v>
      </c>
      <c r="D420" s="244" t="s">
        <v>275</v>
      </c>
      <c r="E420" s="251">
        <v>1.05</v>
      </c>
    </row>
    <row r="421" spans="1:5" ht="12.75">
      <c r="A421" s="250" t="s">
        <v>272</v>
      </c>
      <c r="B421" s="244" t="s">
        <v>707</v>
      </c>
      <c r="C421" s="245" t="s">
        <v>708</v>
      </c>
      <c r="D421" s="244" t="s">
        <v>300</v>
      </c>
      <c r="E421" s="251">
        <v>0.0163</v>
      </c>
    </row>
    <row r="422" spans="1:5" ht="12.75">
      <c r="A422" s="250" t="s">
        <v>272</v>
      </c>
      <c r="B422" s="244" t="s">
        <v>691</v>
      </c>
      <c r="C422" s="245" t="s">
        <v>692</v>
      </c>
      <c r="D422" s="244" t="s">
        <v>300</v>
      </c>
      <c r="E422" s="251">
        <v>0.127</v>
      </c>
    </row>
    <row r="423" spans="1:5" ht="26.25">
      <c r="A423" s="250" t="s">
        <v>283</v>
      </c>
      <c r="B423" s="244" t="s">
        <v>669</v>
      </c>
      <c r="C423" s="245" t="s">
        <v>670</v>
      </c>
      <c r="D423" s="244" t="s">
        <v>286</v>
      </c>
      <c r="E423" s="251">
        <v>0.38</v>
      </c>
    </row>
    <row r="424" spans="1:5" ht="26.25">
      <c r="A424" s="250" t="s">
        <v>283</v>
      </c>
      <c r="B424" s="244" t="s">
        <v>671</v>
      </c>
      <c r="C424" s="245" t="s">
        <v>672</v>
      </c>
      <c r="D424" s="244" t="s">
        <v>286</v>
      </c>
      <c r="E424" s="251">
        <v>0.38</v>
      </c>
    </row>
    <row r="425" spans="1:5" ht="52.5">
      <c r="A425" s="250" t="s">
        <v>662</v>
      </c>
      <c r="B425" s="244" t="s">
        <v>761</v>
      </c>
      <c r="C425" s="245" t="s">
        <v>762</v>
      </c>
      <c r="D425" s="244" t="s">
        <v>300</v>
      </c>
      <c r="E425" s="251" t="s">
        <v>271</v>
      </c>
    </row>
    <row r="426" spans="1:5" ht="26.25">
      <c r="A426" s="250" t="s">
        <v>272</v>
      </c>
      <c r="B426" s="244" t="s">
        <v>763</v>
      </c>
      <c r="C426" s="245" t="s">
        <v>764</v>
      </c>
      <c r="D426" s="244" t="s">
        <v>300</v>
      </c>
      <c r="E426" s="251">
        <v>2</v>
      </c>
    </row>
    <row r="427" spans="1:5" ht="26.25">
      <c r="A427" s="250" t="s">
        <v>272</v>
      </c>
      <c r="B427" s="244" t="s">
        <v>765</v>
      </c>
      <c r="C427" s="245" t="s">
        <v>766</v>
      </c>
      <c r="D427" s="244" t="s">
        <v>300</v>
      </c>
      <c r="E427" s="251">
        <v>1</v>
      </c>
    </row>
    <row r="428" spans="1:5" ht="39">
      <c r="A428" s="250" t="s">
        <v>272</v>
      </c>
      <c r="B428" s="244" t="s">
        <v>745</v>
      </c>
      <c r="C428" s="245" t="s">
        <v>746</v>
      </c>
      <c r="D428" s="244" t="s">
        <v>300</v>
      </c>
      <c r="E428" s="251">
        <v>0.092</v>
      </c>
    </row>
    <row r="429" spans="1:5" ht="26.25">
      <c r="A429" s="250" t="s">
        <v>283</v>
      </c>
      <c r="B429" s="244" t="s">
        <v>669</v>
      </c>
      <c r="C429" s="245" t="s">
        <v>670</v>
      </c>
      <c r="D429" s="244" t="s">
        <v>286</v>
      </c>
      <c r="E429" s="251">
        <v>0.33</v>
      </c>
    </row>
    <row r="430" spans="1:5" ht="26.25">
      <c r="A430" s="250" t="s">
        <v>283</v>
      </c>
      <c r="B430" s="244" t="s">
        <v>671</v>
      </c>
      <c r="C430" s="245" t="s">
        <v>672</v>
      </c>
      <c r="D430" s="244" t="s">
        <v>286</v>
      </c>
      <c r="E430" s="251">
        <v>0.33</v>
      </c>
    </row>
    <row r="431" spans="1:5" ht="52.5">
      <c r="A431" s="250" t="s">
        <v>662</v>
      </c>
      <c r="B431" s="244" t="s">
        <v>767</v>
      </c>
      <c r="C431" s="245" t="s">
        <v>768</v>
      </c>
      <c r="D431" s="244" t="s">
        <v>300</v>
      </c>
      <c r="E431" s="251" t="s">
        <v>271</v>
      </c>
    </row>
    <row r="432" spans="1:5" ht="26.25">
      <c r="A432" s="250" t="s">
        <v>272</v>
      </c>
      <c r="B432" s="244" t="s">
        <v>769</v>
      </c>
      <c r="C432" s="245" t="s">
        <v>770</v>
      </c>
      <c r="D432" s="244" t="s">
        <v>300</v>
      </c>
      <c r="E432" s="251">
        <v>1</v>
      </c>
    </row>
    <row r="433" spans="1:5" ht="26.25">
      <c r="A433" s="250" t="s">
        <v>272</v>
      </c>
      <c r="B433" s="244" t="s">
        <v>771</v>
      </c>
      <c r="C433" s="245" t="s">
        <v>772</v>
      </c>
      <c r="D433" s="244" t="s">
        <v>300</v>
      </c>
      <c r="E433" s="251">
        <v>1</v>
      </c>
    </row>
    <row r="434" spans="1:5" ht="39">
      <c r="A434" s="250" t="s">
        <v>272</v>
      </c>
      <c r="B434" s="244" t="s">
        <v>745</v>
      </c>
      <c r="C434" s="245" t="s">
        <v>746</v>
      </c>
      <c r="D434" s="244" t="s">
        <v>300</v>
      </c>
      <c r="E434" s="251">
        <v>0.02</v>
      </c>
    </row>
    <row r="435" spans="1:5" ht="26.25">
      <c r="A435" s="250" t="s">
        <v>283</v>
      </c>
      <c r="B435" s="244" t="s">
        <v>669</v>
      </c>
      <c r="C435" s="245" t="s">
        <v>670</v>
      </c>
      <c r="D435" s="244" t="s">
        <v>286</v>
      </c>
      <c r="E435" s="251">
        <v>0.04</v>
      </c>
    </row>
    <row r="436" spans="1:5" ht="26.25">
      <c r="A436" s="250" t="s">
        <v>283</v>
      </c>
      <c r="B436" s="244" t="s">
        <v>671</v>
      </c>
      <c r="C436" s="245" t="s">
        <v>672</v>
      </c>
      <c r="D436" s="244" t="s">
        <v>286</v>
      </c>
      <c r="E436" s="251">
        <v>0.04</v>
      </c>
    </row>
    <row r="437" spans="1:5" ht="39">
      <c r="A437" s="250" t="s">
        <v>662</v>
      </c>
      <c r="B437" s="244" t="s">
        <v>773</v>
      </c>
      <c r="C437" s="245" t="s">
        <v>774</v>
      </c>
      <c r="D437" s="244" t="s">
        <v>300</v>
      </c>
      <c r="E437" s="251" t="s">
        <v>271</v>
      </c>
    </row>
    <row r="438" spans="1:5" ht="12.75">
      <c r="A438" s="250" t="s">
        <v>272</v>
      </c>
      <c r="B438" s="244" t="s">
        <v>703</v>
      </c>
      <c r="C438" s="245" t="s">
        <v>704</v>
      </c>
      <c r="D438" s="244" t="s">
        <v>300</v>
      </c>
      <c r="E438" s="251">
        <v>0.0099</v>
      </c>
    </row>
    <row r="439" spans="1:5" ht="12.75">
      <c r="A439" s="250" t="s">
        <v>272</v>
      </c>
      <c r="B439" s="244" t="s">
        <v>707</v>
      </c>
      <c r="C439" s="245" t="s">
        <v>708</v>
      </c>
      <c r="D439" s="244" t="s">
        <v>300</v>
      </c>
      <c r="E439" s="251">
        <v>0.015</v>
      </c>
    </row>
    <row r="440" spans="1:5" ht="26.25">
      <c r="A440" s="250" t="s">
        <v>272</v>
      </c>
      <c r="B440" s="244" t="s">
        <v>775</v>
      </c>
      <c r="C440" s="245" t="s">
        <v>776</v>
      </c>
      <c r="D440" s="244" t="s">
        <v>300</v>
      </c>
      <c r="E440" s="251">
        <v>1</v>
      </c>
    </row>
    <row r="441" spans="1:5" ht="12.75">
      <c r="A441" s="250" t="s">
        <v>272</v>
      </c>
      <c r="B441" s="244" t="s">
        <v>691</v>
      </c>
      <c r="C441" s="245" t="s">
        <v>692</v>
      </c>
      <c r="D441" s="244" t="s">
        <v>300</v>
      </c>
      <c r="E441" s="251">
        <v>0.0245</v>
      </c>
    </row>
    <row r="442" spans="1:5" ht="26.25">
      <c r="A442" s="250" t="s">
        <v>283</v>
      </c>
      <c r="B442" s="244" t="s">
        <v>669</v>
      </c>
      <c r="C442" s="245" t="s">
        <v>670</v>
      </c>
      <c r="D442" s="244" t="s">
        <v>286</v>
      </c>
      <c r="E442" s="251">
        <v>0.05</v>
      </c>
    </row>
    <row r="443" spans="1:5" ht="26.25">
      <c r="A443" s="250" t="s">
        <v>283</v>
      </c>
      <c r="B443" s="244" t="s">
        <v>671</v>
      </c>
      <c r="C443" s="245" t="s">
        <v>672</v>
      </c>
      <c r="D443" s="244" t="s">
        <v>286</v>
      </c>
      <c r="E443" s="251">
        <v>0.05</v>
      </c>
    </row>
    <row r="444" spans="1:5" ht="52.5">
      <c r="A444" s="250" t="s">
        <v>662</v>
      </c>
      <c r="B444" s="244" t="s">
        <v>777</v>
      </c>
      <c r="C444" s="245" t="s">
        <v>778</v>
      </c>
      <c r="D444" s="244" t="s">
        <v>300</v>
      </c>
      <c r="E444" s="251" t="s">
        <v>271</v>
      </c>
    </row>
    <row r="445" spans="1:5" ht="26.25">
      <c r="A445" s="250" t="s">
        <v>272</v>
      </c>
      <c r="B445" s="244" t="s">
        <v>769</v>
      </c>
      <c r="C445" s="245" t="s">
        <v>770</v>
      </c>
      <c r="D445" s="244" t="s">
        <v>300</v>
      </c>
      <c r="E445" s="251">
        <v>1</v>
      </c>
    </row>
    <row r="446" spans="1:5" ht="26.25">
      <c r="A446" s="250" t="s">
        <v>272</v>
      </c>
      <c r="B446" s="244" t="s">
        <v>779</v>
      </c>
      <c r="C446" s="245" t="s">
        <v>780</v>
      </c>
      <c r="D446" s="244" t="s">
        <v>300</v>
      </c>
      <c r="E446" s="251">
        <v>1</v>
      </c>
    </row>
    <row r="447" spans="1:5" ht="39">
      <c r="A447" s="250" t="s">
        <v>272</v>
      </c>
      <c r="B447" s="244" t="s">
        <v>745</v>
      </c>
      <c r="C447" s="245" t="s">
        <v>746</v>
      </c>
      <c r="D447" s="244" t="s">
        <v>300</v>
      </c>
      <c r="E447" s="251">
        <v>0.02</v>
      </c>
    </row>
    <row r="448" spans="1:5" ht="26.25">
      <c r="A448" s="250" t="s">
        <v>283</v>
      </c>
      <c r="B448" s="244" t="s">
        <v>669</v>
      </c>
      <c r="C448" s="245" t="s">
        <v>670</v>
      </c>
      <c r="D448" s="244" t="s">
        <v>286</v>
      </c>
      <c r="E448" s="251">
        <v>0.13</v>
      </c>
    </row>
    <row r="449" spans="1:5" ht="26.25">
      <c r="A449" s="250" t="s">
        <v>283</v>
      </c>
      <c r="B449" s="244" t="s">
        <v>671</v>
      </c>
      <c r="C449" s="245" t="s">
        <v>672</v>
      </c>
      <c r="D449" s="244" t="s">
        <v>286</v>
      </c>
      <c r="E449" s="251">
        <v>0.13</v>
      </c>
    </row>
    <row r="450" spans="1:5" ht="52.5">
      <c r="A450" s="250" t="s">
        <v>662</v>
      </c>
      <c r="B450" s="244" t="s">
        <v>781</v>
      </c>
      <c r="C450" s="245" t="s">
        <v>782</v>
      </c>
      <c r="D450" s="244" t="s">
        <v>300</v>
      </c>
      <c r="E450" s="251" t="s">
        <v>271</v>
      </c>
    </row>
    <row r="451" spans="1:5" ht="26.25">
      <c r="A451" s="250" t="s">
        <v>272</v>
      </c>
      <c r="B451" s="244" t="s">
        <v>763</v>
      </c>
      <c r="C451" s="245" t="s">
        <v>764</v>
      </c>
      <c r="D451" s="244" t="s">
        <v>300</v>
      </c>
      <c r="E451" s="251">
        <v>1</v>
      </c>
    </row>
    <row r="452" spans="1:5" ht="26.25">
      <c r="A452" s="250" t="s">
        <v>272</v>
      </c>
      <c r="B452" s="244" t="s">
        <v>783</v>
      </c>
      <c r="C452" s="245" t="s">
        <v>784</v>
      </c>
      <c r="D452" s="244" t="s">
        <v>300</v>
      </c>
      <c r="E452" s="251">
        <v>1</v>
      </c>
    </row>
    <row r="453" spans="1:5" ht="39">
      <c r="A453" s="250" t="s">
        <v>272</v>
      </c>
      <c r="B453" s="244" t="s">
        <v>745</v>
      </c>
      <c r="C453" s="245" t="s">
        <v>746</v>
      </c>
      <c r="D453" s="244" t="s">
        <v>300</v>
      </c>
      <c r="E453" s="251">
        <v>0.046</v>
      </c>
    </row>
    <row r="454" spans="1:5" ht="26.25">
      <c r="A454" s="250" t="s">
        <v>283</v>
      </c>
      <c r="B454" s="244" t="s">
        <v>669</v>
      </c>
      <c r="C454" s="245" t="s">
        <v>670</v>
      </c>
      <c r="D454" s="244" t="s">
        <v>286</v>
      </c>
      <c r="E454" s="251">
        <v>0.25</v>
      </c>
    </row>
    <row r="455" spans="1:5" ht="26.25">
      <c r="A455" s="250" t="s">
        <v>283</v>
      </c>
      <c r="B455" s="244" t="s">
        <v>671</v>
      </c>
      <c r="C455" s="245" t="s">
        <v>672</v>
      </c>
      <c r="D455" s="244" t="s">
        <v>286</v>
      </c>
      <c r="E455" s="251">
        <v>0.25</v>
      </c>
    </row>
    <row r="456" spans="1:5" ht="26.25">
      <c r="A456" s="250" t="s">
        <v>662</v>
      </c>
      <c r="B456" s="244" t="s">
        <v>118</v>
      </c>
      <c r="C456" s="245" t="s">
        <v>785</v>
      </c>
      <c r="D456" s="244" t="s">
        <v>300</v>
      </c>
      <c r="E456" s="251" t="s">
        <v>271</v>
      </c>
    </row>
    <row r="457" spans="1:5" ht="12.75">
      <c r="A457" s="250" t="s">
        <v>272</v>
      </c>
      <c r="B457" s="244" t="s">
        <v>786</v>
      </c>
      <c r="C457" s="245" t="s">
        <v>787</v>
      </c>
      <c r="D457" s="244" t="s">
        <v>282</v>
      </c>
      <c r="E457" s="251">
        <v>0.5</v>
      </c>
    </row>
    <row r="458" spans="1:5" ht="26.25">
      <c r="A458" s="250" t="s">
        <v>272</v>
      </c>
      <c r="B458" s="244" t="s">
        <v>788</v>
      </c>
      <c r="C458" s="245" t="s">
        <v>789</v>
      </c>
      <c r="D458" s="244" t="s">
        <v>300</v>
      </c>
      <c r="E458" s="251">
        <v>1</v>
      </c>
    </row>
    <row r="459" spans="1:5" ht="26.25">
      <c r="A459" s="250" t="s">
        <v>283</v>
      </c>
      <c r="B459" s="244" t="s">
        <v>671</v>
      </c>
      <c r="C459" s="245" t="s">
        <v>672</v>
      </c>
      <c r="D459" s="244" t="s">
        <v>286</v>
      </c>
      <c r="E459" s="251">
        <v>2</v>
      </c>
    </row>
    <row r="460" spans="1:5" ht="12.75">
      <c r="A460" s="250" t="s">
        <v>283</v>
      </c>
      <c r="B460" s="244" t="s">
        <v>287</v>
      </c>
      <c r="C460" s="245" t="s">
        <v>288</v>
      </c>
      <c r="D460" s="244" t="s">
        <v>286</v>
      </c>
      <c r="E460" s="251">
        <v>2</v>
      </c>
    </row>
    <row r="461" spans="1:5" ht="66">
      <c r="A461" s="250" t="s">
        <v>662</v>
      </c>
      <c r="B461" s="244" t="s">
        <v>790</v>
      </c>
      <c r="C461" s="245" t="s">
        <v>791</v>
      </c>
      <c r="D461" s="244" t="s">
        <v>300</v>
      </c>
      <c r="E461" s="251" t="s">
        <v>271</v>
      </c>
    </row>
    <row r="462" spans="1:5" ht="26.25">
      <c r="A462" s="250" t="s">
        <v>272</v>
      </c>
      <c r="B462" s="244" t="s">
        <v>792</v>
      </c>
      <c r="C462" s="245" t="s">
        <v>793</v>
      </c>
      <c r="D462" s="244" t="s">
        <v>434</v>
      </c>
      <c r="E462" s="251">
        <v>2.94</v>
      </c>
    </row>
    <row r="463" spans="1:5" ht="39">
      <c r="A463" s="250" t="s">
        <v>283</v>
      </c>
      <c r="B463" s="244" t="s">
        <v>794</v>
      </c>
      <c r="C463" s="245" t="s">
        <v>795</v>
      </c>
      <c r="D463" s="244" t="s">
        <v>270</v>
      </c>
      <c r="E463" s="251">
        <v>6.944</v>
      </c>
    </row>
    <row r="464" spans="1:5" ht="66">
      <c r="A464" s="250" t="s">
        <v>283</v>
      </c>
      <c r="B464" s="244" t="s">
        <v>796</v>
      </c>
      <c r="C464" s="245" t="s">
        <v>797</v>
      </c>
      <c r="D464" s="244" t="s">
        <v>270</v>
      </c>
      <c r="E464" s="251">
        <v>6.944</v>
      </c>
    </row>
    <row r="465" spans="1:5" ht="66">
      <c r="A465" s="250" t="s">
        <v>283</v>
      </c>
      <c r="B465" s="244" t="s">
        <v>798</v>
      </c>
      <c r="C465" s="245" t="s">
        <v>799</v>
      </c>
      <c r="D465" s="244" t="s">
        <v>270</v>
      </c>
      <c r="E465" s="251">
        <v>2.42</v>
      </c>
    </row>
    <row r="466" spans="1:5" ht="39">
      <c r="A466" s="250" t="s">
        <v>283</v>
      </c>
      <c r="B466" s="244" t="s">
        <v>800</v>
      </c>
      <c r="C466" s="245" t="s">
        <v>801</v>
      </c>
      <c r="D466" s="244" t="s">
        <v>282</v>
      </c>
      <c r="E466" s="251">
        <v>26.34</v>
      </c>
    </row>
    <row r="467" spans="1:5" ht="39">
      <c r="A467" s="250" t="s">
        <v>283</v>
      </c>
      <c r="B467" s="244" t="s">
        <v>802</v>
      </c>
      <c r="C467" s="245" t="s">
        <v>803</v>
      </c>
      <c r="D467" s="244" t="s">
        <v>291</v>
      </c>
      <c r="E467" s="251">
        <v>0.36784</v>
      </c>
    </row>
    <row r="468" spans="1:5" ht="39">
      <c r="A468" s="250" t="s">
        <v>662</v>
      </c>
      <c r="B468" s="244" t="s">
        <v>804</v>
      </c>
      <c r="C468" s="245" t="s">
        <v>805</v>
      </c>
      <c r="D468" s="244" t="s">
        <v>300</v>
      </c>
      <c r="E468" s="251" t="s">
        <v>271</v>
      </c>
    </row>
    <row r="469" spans="1:5" ht="12.75">
      <c r="A469" s="250" t="s">
        <v>272</v>
      </c>
      <c r="B469" s="244" t="s">
        <v>806</v>
      </c>
      <c r="C469" s="245" t="s">
        <v>807</v>
      </c>
      <c r="D469" s="244" t="s">
        <v>282</v>
      </c>
      <c r="E469" s="251">
        <v>10.776</v>
      </c>
    </row>
    <row r="470" spans="1:5" ht="12.75">
      <c r="A470" s="250" t="s">
        <v>272</v>
      </c>
      <c r="B470" s="244" t="s">
        <v>343</v>
      </c>
      <c r="C470" s="245" t="s">
        <v>344</v>
      </c>
      <c r="D470" s="244" t="s">
        <v>282</v>
      </c>
      <c r="E470" s="251">
        <v>0.187</v>
      </c>
    </row>
    <row r="471" spans="1:5" ht="26.25">
      <c r="A471" s="250" t="s">
        <v>272</v>
      </c>
      <c r="B471" s="244" t="s">
        <v>808</v>
      </c>
      <c r="C471" s="245" t="s">
        <v>809</v>
      </c>
      <c r="D471" s="244" t="s">
        <v>291</v>
      </c>
      <c r="E471" s="251">
        <v>0.205</v>
      </c>
    </row>
    <row r="472" spans="1:5" ht="12.75">
      <c r="A472" s="250" t="s">
        <v>272</v>
      </c>
      <c r="B472" s="244" t="s">
        <v>810</v>
      </c>
      <c r="C472" s="245" t="s">
        <v>811</v>
      </c>
      <c r="D472" s="244" t="s">
        <v>282</v>
      </c>
      <c r="E472" s="251">
        <v>10.203</v>
      </c>
    </row>
    <row r="473" spans="1:5" ht="12.75">
      <c r="A473" s="250" t="s">
        <v>272</v>
      </c>
      <c r="B473" s="244" t="s">
        <v>786</v>
      </c>
      <c r="C473" s="245" t="s">
        <v>787</v>
      </c>
      <c r="D473" s="244" t="s">
        <v>282</v>
      </c>
      <c r="E473" s="251">
        <v>55.307</v>
      </c>
    </row>
    <row r="474" spans="1:5" ht="26.25">
      <c r="A474" s="250" t="s">
        <v>272</v>
      </c>
      <c r="B474" s="244" t="s">
        <v>812</v>
      </c>
      <c r="C474" s="245" t="s">
        <v>813</v>
      </c>
      <c r="D474" s="244" t="s">
        <v>291</v>
      </c>
      <c r="E474" s="251">
        <v>0.254</v>
      </c>
    </row>
    <row r="475" spans="1:5" ht="26.25">
      <c r="A475" s="250" t="s">
        <v>272</v>
      </c>
      <c r="B475" s="244" t="s">
        <v>814</v>
      </c>
      <c r="C475" s="245" t="s">
        <v>815</v>
      </c>
      <c r="D475" s="244" t="s">
        <v>291</v>
      </c>
      <c r="E475" s="251">
        <v>0.032</v>
      </c>
    </row>
    <row r="476" spans="1:5" ht="12.75">
      <c r="A476" s="250" t="s">
        <v>272</v>
      </c>
      <c r="B476" s="244" t="s">
        <v>816</v>
      </c>
      <c r="C476" s="245" t="s">
        <v>817</v>
      </c>
      <c r="D476" s="244" t="s">
        <v>300</v>
      </c>
      <c r="E476" s="251">
        <v>1222</v>
      </c>
    </row>
    <row r="477" spans="1:5" ht="12.75">
      <c r="A477" s="250" t="s">
        <v>283</v>
      </c>
      <c r="B477" s="244" t="s">
        <v>457</v>
      </c>
      <c r="C477" s="245" t="s">
        <v>458</v>
      </c>
      <c r="D477" s="244" t="s">
        <v>286</v>
      </c>
      <c r="E477" s="251">
        <v>0.75</v>
      </c>
    </row>
    <row r="478" spans="1:5" ht="12.75">
      <c r="A478" s="250" t="s">
        <v>283</v>
      </c>
      <c r="B478" s="244" t="s">
        <v>419</v>
      </c>
      <c r="C478" s="245" t="s">
        <v>420</v>
      </c>
      <c r="D478" s="244" t="s">
        <v>286</v>
      </c>
      <c r="E478" s="251">
        <v>9.829</v>
      </c>
    </row>
    <row r="479" spans="1:5" ht="12.75">
      <c r="A479" s="250" t="s">
        <v>283</v>
      </c>
      <c r="B479" s="244" t="s">
        <v>818</v>
      </c>
      <c r="C479" s="245" t="s">
        <v>819</v>
      </c>
      <c r="D479" s="244" t="s">
        <v>286</v>
      </c>
      <c r="E479" s="251">
        <v>16.569</v>
      </c>
    </row>
    <row r="480" spans="1:5" ht="12.75">
      <c r="A480" s="250" t="s">
        <v>283</v>
      </c>
      <c r="B480" s="244" t="s">
        <v>287</v>
      </c>
      <c r="C480" s="245" t="s">
        <v>288</v>
      </c>
      <c r="D480" s="244" t="s">
        <v>286</v>
      </c>
      <c r="E480" s="251">
        <v>13.667</v>
      </c>
    </row>
    <row r="481" spans="1:5" ht="39">
      <c r="A481" s="250" t="s">
        <v>283</v>
      </c>
      <c r="B481" s="244" t="s">
        <v>820</v>
      </c>
      <c r="C481" s="245" t="s">
        <v>821</v>
      </c>
      <c r="D481" s="244" t="s">
        <v>393</v>
      </c>
      <c r="E481" s="251">
        <v>0.11</v>
      </c>
    </row>
    <row r="482" spans="1:5" ht="66">
      <c r="A482" s="250" t="s">
        <v>662</v>
      </c>
      <c r="B482" s="244" t="s">
        <v>822</v>
      </c>
      <c r="C482" s="245" t="s">
        <v>823</v>
      </c>
      <c r="D482" s="244" t="s">
        <v>300</v>
      </c>
      <c r="E482" s="251" t="s">
        <v>271</v>
      </c>
    </row>
    <row r="483" spans="1:5" ht="12.75">
      <c r="A483" s="250" t="s">
        <v>272</v>
      </c>
      <c r="B483" s="244" t="s">
        <v>786</v>
      </c>
      <c r="C483" s="245" t="s">
        <v>787</v>
      </c>
      <c r="D483" s="244" t="s">
        <v>282</v>
      </c>
      <c r="E483" s="251">
        <v>0.8</v>
      </c>
    </row>
    <row r="484" spans="1:5" ht="26.25">
      <c r="A484" s="250" t="s">
        <v>283</v>
      </c>
      <c r="B484" s="244" t="s">
        <v>824</v>
      </c>
      <c r="C484" s="245" t="s">
        <v>825</v>
      </c>
      <c r="D484" s="244" t="s">
        <v>300</v>
      </c>
      <c r="E484" s="251">
        <v>1</v>
      </c>
    </row>
    <row r="485" spans="1:5" ht="12.75">
      <c r="A485" s="250" t="s">
        <v>272</v>
      </c>
      <c r="B485" s="244" t="s">
        <v>816</v>
      </c>
      <c r="C485" s="245" t="s">
        <v>817</v>
      </c>
      <c r="D485" s="244" t="s">
        <v>300</v>
      </c>
      <c r="E485" s="251">
        <v>75.886</v>
      </c>
    </row>
    <row r="486" spans="1:5" ht="52.5">
      <c r="A486" s="250" t="s">
        <v>283</v>
      </c>
      <c r="B486" s="244" t="s">
        <v>826</v>
      </c>
      <c r="C486" s="245" t="s">
        <v>827</v>
      </c>
      <c r="D486" s="244" t="s">
        <v>291</v>
      </c>
      <c r="E486" s="251">
        <v>0.0228</v>
      </c>
    </row>
    <row r="487" spans="1:5" ht="12.75">
      <c r="A487" s="250" t="s">
        <v>283</v>
      </c>
      <c r="B487" s="244" t="s">
        <v>419</v>
      </c>
      <c r="C487" s="245" t="s">
        <v>420</v>
      </c>
      <c r="D487" s="244" t="s">
        <v>286</v>
      </c>
      <c r="E487" s="251">
        <v>1.9</v>
      </c>
    </row>
    <row r="488" spans="1:5" ht="12.75">
      <c r="A488" s="250" t="s">
        <v>283</v>
      </c>
      <c r="B488" s="244" t="s">
        <v>287</v>
      </c>
      <c r="C488" s="245" t="s">
        <v>288</v>
      </c>
      <c r="D488" s="244" t="s">
        <v>286</v>
      </c>
      <c r="E488" s="251">
        <v>1.65</v>
      </c>
    </row>
    <row r="489" spans="1:5" ht="26.25">
      <c r="A489" s="250" t="s">
        <v>283</v>
      </c>
      <c r="B489" s="244" t="s">
        <v>828</v>
      </c>
      <c r="C489" s="245" t="s">
        <v>829</v>
      </c>
      <c r="D489" s="244" t="s">
        <v>291</v>
      </c>
      <c r="E489" s="251">
        <v>0.0165</v>
      </c>
    </row>
    <row r="490" spans="1:5" ht="26.25">
      <c r="A490" s="250" t="s">
        <v>283</v>
      </c>
      <c r="B490" s="244" t="s">
        <v>325</v>
      </c>
      <c r="C490" s="245" t="s">
        <v>326</v>
      </c>
      <c r="D490" s="244" t="s">
        <v>291</v>
      </c>
      <c r="E490" s="251">
        <v>0.216</v>
      </c>
    </row>
    <row r="491" spans="1:5" ht="39">
      <c r="A491" s="250" t="s">
        <v>283</v>
      </c>
      <c r="B491" s="244" t="s">
        <v>830</v>
      </c>
      <c r="C491" s="245" t="s">
        <v>831</v>
      </c>
      <c r="D491" s="244" t="s">
        <v>291</v>
      </c>
      <c r="E491" s="251">
        <v>0.018</v>
      </c>
    </row>
    <row r="492" spans="1:5" ht="26.25">
      <c r="A492" s="250" t="s">
        <v>662</v>
      </c>
      <c r="B492" s="244" t="s">
        <v>832</v>
      </c>
      <c r="C492" s="245" t="s">
        <v>833</v>
      </c>
      <c r="D492" s="244" t="s">
        <v>300</v>
      </c>
      <c r="E492" s="251" t="s">
        <v>271</v>
      </c>
    </row>
    <row r="493" spans="1:5" ht="39">
      <c r="A493" s="250" t="s">
        <v>272</v>
      </c>
      <c r="B493" s="244" t="s">
        <v>834</v>
      </c>
      <c r="C493" s="245" t="s">
        <v>835</v>
      </c>
      <c r="D493" s="244" t="s">
        <v>300</v>
      </c>
      <c r="E493" s="251">
        <v>6</v>
      </c>
    </row>
    <row r="494" spans="1:5" ht="12.75">
      <c r="A494" s="250" t="s">
        <v>272</v>
      </c>
      <c r="B494" s="244" t="s">
        <v>836</v>
      </c>
      <c r="C494" s="245" t="s">
        <v>837</v>
      </c>
      <c r="D494" s="244" t="s">
        <v>282</v>
      </c>
      <c r="E494" s="251">
        <v>0.1248</v>
      </c>
    </row>
    <row r="495" spans="1:5" ht="26.25">
      <c r="A495" s="250" t="s">
        <v>272</v>
      </c>
      <c r="B495" s="244" t="s">
        <v>838</v>
      </c>
      <c r="C495" s="245" t="s">
        <v>839</v>
      </c>
      <c r="D495" s="244" t="s">
        <v>300</v>
      </c>
      <c r="E495" s="251">
        <v>1</v>
      </c>
    </row>
    <row r="496" spans="1:5" ht="26.25">
      <c r="A496" s="250" t="s">
        <v>283</v>
      </c>
      <c r="B496" s="244" t="s">
        <v>671</v>
      </c>
      <c r="C496" s="245" t="s">
        <v>672</v>
      </c>
      <c r="D496" s="244" t="s">
        <v>286</v>
      </c>
      <c r="E496" s="251">
        <v>0.97</v>
      </c>
    </row>
    <row r="497" spans="1:5" ht="12.75">
      <c r="A497" s="250" t="s">
        <v>283</v>
      </c>
      <c r="B497" s="244" t="s">
        <v>287</v>
      </c>
      <c r="C497" s="245" t="s">
        <v>288</v>
      </c>
      <c r="D497" s="244" t="s">
        <v>286</v>
      </c>
      <c r="E497" s="251">
        <v>0.46</v>
      </c>
    </row>
    <row r="498" spans="1:5" ht="26.25">
      <c r="A498" s="250" t="s">
        <v>662</v>
      </c>
      <c r="B498" s="244" t="s">
        <v>840</v>
      </c>
      <c r="C498" s="245" t="s">
        <v>841</v>
      </c>
      <c r="D498" s="244" t="s">
        <v>300</v>
      </c>
      <c r="E498" s="251" t="s">
        <v>271</v>
      </c>
    </row>
    <row r="499" spans="1:5" ht="12.75">
      <c r="A499" s="250" t="s">
        <v>272</v>
      </c>
      <c r="B499" s="244" t="s">
        <v>842</v>
      </c>
      <c r="C499" s="245" t="s">
        <v>843</v>
      </c>
      <c r="D499" s="244" t="s">
        <v>300</v>
      </c>
      <c r="E499" s="251">
        <v>0.0304</v>
      </c>
    </row>
    <row r="500" spans="1:5" ht="26.25">
      <c r="A500" s="250" t="s">
        <v>272</v>
      </c>
      <c r="B500" s="244" t="s">
        <v>844</v>
      </c>
      <c r="C500" s="245" t="s">
        <v>845</v>
      </c>
      <c r="D500" s="244" t="s">
        <v>300</v>
      </c>
      <c r="E500" s="251">
        <v>1</v>
      </c>
    </row>
    <row r="501" spans="1:5" ht="26.25">
      <c r="A501" s="250" t="s">
        <v>283</v>
      </c>
      <c r="B501" s="244" t="s">
        <v>671</v>
      </c>
      <c r="C501" s="245" t="s">
        <v>672</v>
      </c>
      <c r="D501" s="244" t="s">
        <v>286</v>
      </c>
      <c r="E501" s="251">
        <v>0.15</v>
      </c>
    </row>
    <row r="502" spans="1:5" ht="12.75">
      <c r="A502" s="250" t="s">
        <v>283</v>
      </c>
      <c r="B502" s="244" t="s">
        <v>287</v>
      </c>
      <c r="C502" s="245" t="s">
        <v>288</v>
      </c>
      <c r="D502" s="244" t="s">
        <v>286</v>
      </c>
      <c r="E502" s="251">
        <v>0.05</v>
      </c>
    </row>
    <row r="503" spans="1:5" ht="39">
      <c r="A503" s="250" t="s">
        <v>662</v>
      </c>
      <c r="B503" s="244" t="s">
        <v>846</v>
      </c>
      <c r="C503" s="245" t="s">
        <v>847</v>
      </c>
      <c r="D503" s="244" t="s">
        <v>300</v>
      </c>
      <c r="E503" s="251" t="s">
        <v>271</v>
      </c>
    </row>
    <row r="504" spans="1:5" ht="12.75">
      <c r="A504" s="250" t="s">
        <v>272</v>
      </c>
      <c r="B504" s="244" t="s">
        <v>842</v>
      </c>
      <c r="C504" s="245" t="s">
        <v>843</v>
      </c>
      <c r="D504" s="244" t="s">
        <v>300</v>
      </c>
      <c r="E504" s="251">
        <v>0.0304</v>
      </c>
    </row>
    <row r="505" spans="1:5" ht="26.25">
      <c r="A505" s="250" t="s">
        <v>272</v>
      </c>
      <c r="B505" s="244" t="s">
        <v>848</v>
      </c>
      <c r="C505" s="245" t="s">
        <v>849</v>
      </c>
      <c r="D505" s="244" t="s">
        <v>300</v>
      </c>
      <c r="E505" s="251">
        <v>1</v>
      </c>
    </row>
    <row r="506" spans="1:5" ht="26.25">
      <c r="A506" s="250" t="s">
        <v>283</v>
      </c>
      <c r="B506" s="244" t="s">
        <v>671</v>
      </c>
      <c r="C506" s="245" t="s">
        <v>672</v>
      </c>
      <c r="D506" s="244" t="s">
        <v>286</v>
      </c>
      <c r="E506" s="251">
        <v>0.17</v>
      </c>
    </row>
    <row r="507" spans="1:5" ht="12.75">
      <c r="A507" s="250" t="s">
        <v>283</v>
      </c>
      <c r="B507" s="244" t="s">
        <v>287</v>
      </c>
      <c r="C507" s="245" t="s">
        <v>288</v>
      </c>
      <c r="D507" s="244" t="s">
        <v>286</v>
      </c>
      <c r="E507" s="251">
        <v>0.05</v>
      </c>
    </row>
    <row r="508" spans="1:5" ht="26.25">
      <c r="A508" s="250" t="s">
        <v>349</v>
      </c>
      <c r="B508" s="244" t="s">
        <v>850</v>
      </c>
      <c r="C508" s="245" t="s">
        <v>245</v>
      </c>
      <c r="D508" s="244" t="s">
        <v>300</v>
      </c>
      <c r="E508" s="251" t="s">
        <v>271</v>
      </c>
    </row>
    <row r="509" spans="1:5" ht="26.25">
      <c r="A509" s="250" t="s">
        <v>272</v>
      </c>
      <c r="B509" s="244" t="s">
        <v>851</v>
      </c>
      <c r="C509" s="245" t="s">
        <v>852</v>
      </c>
      <c r="D509" s="244" t="s">
        <v>300</v>
      </c>
      <c r="E509" s="251">
        <v>1</v>
      </c>
    </row>
    <row r="510" spans="1:5" ht="12.75">
      <c r="A510" s="250" t="s">
        <v>272</v>
      </c>
      <c r="B510" s="244" t="s">
        <v>665</v>
      </c>
      <c r="C510" s="245" t="s">
        <v>666</v>
      </c>
      <c r="D510" s="244" t="s">
        <v>300</v>
      </c>
      <c r="E510" s="251">
        <v>0.01</v>
      </c>
    </row>
    <row r="511" spans="1:5" ht="12.75">
      <c r="A511" s="250" t="s">
        <v>283</v>
      </c>
      <c r="B511" s="244" t="s">
        <v>386</v>
      </c>
      <c r="C511" s="245" t="s">
        <v>387</v>
      </c>
      <c r="D511" s="244" t="s">
        <v>286</v>
      </c>
      <c r="E511" s="251">
        <v>0.45</v>
      </c>
    </row>
    <row r="512" spans="1:5" ht="12.75">
      <c r="A512" s="250" t="s">
        <v>283</v>
      </c>
      <c r="B512" s="244" t="s">
        <v>287</v>
      </c>
      <c r="C512" s="245" t="s">
        <v>288</v>
      </c>
      <c r="D512" s="244" t="s">
        <v>286</v>
      </c>
      <c r="E512" s="251">
        <v>0.3</v>
      </c>
    </row>
    <row r="513" spans="1:5" ht="39">
      <c r="A513" s="250" t="s">
        <v>662</v>
      </c>
      <c r="B513" s="244" t="s">
        <v>853</v>
      </c>
      <c r="C513" s="245" t="s">
        <v>854</v>
      </c>
      <c r="D513" s="244" t="s">
        <v>300</v>
      </c>
      <c r="E513" s="251" t="s">
        <v>271</v>
      </c>
    </row>
    <row r="514" spans="1:5" ht="39">
      <c r="A514" s="250" t="s">
        <v>272</v>
      </c>
      <c r="B514" s="244" t="s">
        <v>855</v>
      </c>
      <c r="C514" s="245" t="s">
        <v>856</v>
      </c>
      <c r="D514" s="244" t="s">
        <v>300</v>
      </c>
      <c r="E514" s="251">
        <v>2</v>
      </c>
    </row>
    <row r="515" spans="1:5" ht="12.75">
      <c r="A515" s="250" t="s">
        <v>272</v>
      </c>
      <c r="B515" s="244" t="s">
        <v>857</v>
      </c>
      <c r="C515" s="245" t="s">
        <v>858</v>
      </c>
      <c r="D515" s="244" t="s">
        <v>300</v>
      </c>
      <c r="E515" s="251">
        <v>1</v>
      </c>
    </row>
    <row r="516" spans="1:5" ht="26.25">
      <c r="A516" s="250" t="s">
        <v>272</v>
      </c>
      <c r="B516" s="244" t="s">
        <v>859</v>
      </c>
      <c r="C516" s="245" t="s">
        <v>860</v>
      </c>
      <c r="D516" s="244" t="s">
        <v>300</v>
      </c>
      <c r="E516" s="251">
        <v>1</v>
      </c>
    </row>
    <row r="517" spans="1:5" ht="12.75">
      <c r="A517" s="250" t="s">
        <v>272</v>
      </c>
      <c r="B517" s="244" t="s">
        <v>836</v>
      </c>
      <c r="C517" s="245" t="s">
        <v>837</v>
      </c>
      <c r="D517" s="244" t="s">
        <v>282</v>
      </c>
      <c r="E517" s="251">
        <v>0.1469</v>
      </c>
    </row>
    <row r="518" spans="1:5" ht="26.25">
      <c r="A518" s="250" t="s">
        <v>283</v>
      </c>
      <c r="B518" s="244" t="s">
        <v>671</v>
      </c>
      <c r="C518" s="245" t="s">
        <v>672</v>
      </c>
      <c r="D518" s="244" t="s">
        <v>286</v>
      </c>
      <c r="E518" s="251">
        <v>0.78</v>
      </c>
    </row>
    <row r="519" spans="1:5" ht="12.75">
      <c r="A519" s="250" t="s">
        <v>283</v>
      </c>
      <c r="B519" s="244" t="s">
        <v>287</v>
      </c>
      <c r="C519" s="245" t="s">
        <v>288</v>
      </c>
      <c r="D519" s="244" t="s">
        <v>286</v>
      </c>
      <c r="E519" s="251">
        <v>0.44</v>
      </c>
    </row>
    <row r="520" spans="1:5" ht="26.25">
      <c r="A520" s="250" t="s">
        <v>662</v>
      </c>
      <c r="B520" s="244" t="s">
        <v>861</v>
      </c>
      <c r="C520" s="245" t="s">
        <v>862</v>
      </c>
      <c r="D520" s="244" t="s">
        <v>300</v>
      </c>
      <c r="E520" s="251" t="s">
        <v>271</v>
      </c>
    </row>
    <row r="521" spans="1:5" ht="26.25">
      <c r="A521" s="250" t="s">
        <v>272</v>
      </c>
      <c r="B521" s="244" t="s">
        <v>863</v>
      </c>
      <c r="C521" s="245" t="s">
        <v>864</v>
      </c>
      <c r="D521" s="244" t="s">
        <v>300</v>
      </c>
      <c r="E521" s="251">
        <v>1</v>
      </c>
    </row>
    <row r="522" spans="1:5" ht="12.75">
      <c r="A522" s="250" t="s">
        <v>272</v>
      </c>
      <c r="B522" s="244" t="s">
        <v>865</v>
      </c>
      <c r="C522" s="245" t="s">
        <v>866</v>
      </c>
      <c r="D522" s="244" t="s">
        <v>282</v>
      </c>
      <c r="E522" s="251">
        <v>0.2974</v>
      </c>
    </row>
    <row r="523" spans="1:5" ht="26.25">
      <c r="A523" s="250" t="s">
        <v>283</v>
      </c>
      <c r="B523" s="244" t="s">
        <v>867</v>
      </c>
      <c r="C523" s="245" t="s">
        <v>868</v>
      </c>
      <c r="D523" s="244" t="s">
        <v>286</v>
      </c>
      <c r="E523" s="251">
        <v>0.48</v>
      </c>
    </row>
    <row r="524" spans="1:5" ht="12.75">
      <c r="A524" s="250" t="s">
        <v>283</v>
      </c>
      <c r="B524" s="244" t="s">
        <v>287</v>
      </c>
      <c r="C524" s="245" t="s">
        <v>288</v>
      </c>
      <c r="D524" s="244" t="s">
        <v>286</v>
      </c>
      <c r="E524" s="251">
        <v>0.15</v>
      </c>
    </row>
    <row r="525" spans="1:5" ht="66">
      <c r="A525" s="250" t="s">
        <v>662</v>
      </c>
      <c r="B525" s="244" t="s">
        <v>869</v>
      </c>
      <c r="C525" s="245" t="s">
        <v>870</v>
      </c>
      <c r="D525" s="244" t="s">
        <v>300</v>
      </c>
      <c r="E525" s="251" t="s">
        <v>271</v>
      </c>
    </row>
    <row r="526" spans="1:5" ht="26.25">
      <c r="A526" s="250" t="s">
        <v>283</v>
      </c>
      <c r="B526" s="244" t="s">
        <v>871</v>
      </c>
      <c r="C526" s="245" t="s">
        <v>872</v>
      </c>
      <c r="D526" s="244" t="s">
        <v>300</v>
      </c>
      <c r="E526" s="251">
        <v>1</v>
      </c>
    </row>
    <row r="527" spans="1:5" ht="26.25">
      <c r="A527" s="250" t="s">
        <v>283</v>
      </c>
      <c r="B527" s="244" t="s">
        <v>873</v>
      </c>
      <c r="C527" s="245" t="s">
        <v>874</v>
      </c>
      <c r="D527" s="244" t="s">
        <v>300</v>
      </c>
      <c r="E527" s="251">
        <v>1</v>
      </c>
    </row>
    <row r="528" spans="1:5" ht="39">
      <c r="A528" s="250" t="s">
        <v>283</v>
      </c>
      <c r="B528" s="244" t="s">
        <v>875</v>
      </c>
      <c r="C528" s="245" t="s">
        <v>876</v>
      </c>
      <c r="D528" s="244" t="s">
        <v>300</v>
      </c>
      <c r="E528" s="251">
        <v>1</v>
      </c>
    </row>
    <row r="529" spans="1:5" ht="52.5">
      <c r="A529" s="250" t="s">
        <v>283</v>
      </c>
      <c r="B529" s="244" t="s">
        <v>877</v>
      </c>
      <c r="C529" s="245" t="s">
        <v>878</v>
      </c>
      <c r="D529" s="244" t="s">
        <v>300</v>
      </c>
      <c r="E529" s="251">
        <v>1</v>
      </c>
    </row>
    <row r="530" spans="1:5" ht="52.5">
      <c r="A530" s="250" t="s">
        <v>349</v>
      </c>
      <c r="B530" s="244" t="s">
        <v>879</v>
      </c>
      <c r="C530" s="245" t="s">
        <v>880</v>
      </c>
      <c r="D530" s="244" t="s">
        <v>300</v>
      </c>
      <c r="E530" s="251" t="s">
        <v>271</v>
      </c>
    </row>
    <row r="531" spans="1:5" ht="39">
      <c r="A531" s="250" t="s">
        <v>272</v>
      </c>
      <c r="B531" s="244" t="s">
        <v>881</v>
      </c>
      <c r="C531" s="245" t="s">
        <v>882</v>
      </c>
      <c r="D531" s="244" t="s">
        <v>300</v>
      </c>
      <c r="E531" s="251">
        <v>1</v>
      </c>
    </row>
    <row r="532" spans="1:5" ht="26.25">
      <c r="A532" s="250" t="s">
        <v>283</v>
      </c>
      <c r="B532" s="244" t="s">
        <v>883</v>
      </c>
      <c r="C532" s="245" t="s">
        <v>884</v>
      </c>
      <c r="D532" s="244" t="s">
        <v>286</v>
      </c>
      <c r="E532" s="251">
        <v>3.5</v>
      </c>
    </row>
    <row r="533" spans="1:5" ht="12.75">
      <c r="A533" s="250" t="s">
        <v>283</v>
      </c>
      <c r="B533" s="244" t="s">
        <v>386</v>
      </c>
      <c r="C533" s="245" t="s">
        <v>387</v>
      </c>
      <c r="D533" s="244" t="s">
        <v>286</v>
      </c>
      <c r="E533" s="251">
        <v>3.5</v>
      </c>
    </row>
    <row r="534" spans="1:5" ht="26.25">
      <c r="A534" s="250" t="s">
        <v>349</v>
      </c>
      <c r="B534" s="244" t="s">
        <v>117</v>
      </c>
      <c r="C534" s="245" t="s">
        <v>885</v>
      </c>
      <c r="D534" s="244" t="s">
        <v>300</v>
      </c>
      <c r="E534" s="251" t="s">
        <v>271</v>
      </c>
    </row>
    <row r="535" spans="1:5" ht="26.25">
      <c r="A535" s="250" t="s">
        <v>272</v>
      </c>
      <c r="B535" s="244" t="s">
        <v>886</v>
      </c>
      <c r="C535" s="245" t="s">
        <v>887</v>
      </c>
      <c r="D535" s="244" t="s">
        <v>300</v>
      </c>
      <c r="E535" s="251">
        <v>1</v>
      </c>
    </row>
    <row r="536" spans="1:5" ht="12.75">
      <c r="A536" s="250" t="s">
        <v>283</v>
      </c>
      <c r="B536" s="244" t="s">
        <v>386</v>
      </c>
      <c r="C536" s="245" t="s">
        <v>387</v>
      </c>
      <c r="D536" s="244" t="s">
        <v>286</v>
      </c>
      <c r="E536" s="251">
        <v>0.125</v>
      </c>
    </row>
    <row r="537" spans="1:5" ht="26.25">
      <c r="A537" s="250" t="s">
        <v>349</v>
      </c>
      <c r="B537" s="244" t="s">
        <v>888</v>
      </c>
      <c r="C537" s="245" t="s">
        <v>889</v>
      </c>
      <c r="D537" s="244" t="s">
        <v>300</v>
      </c>
      <c r="E537" s="251" t="s">
        <v>271</v>
      </c>
    </row>
    <row r="538" spans="1:5" ht="26.25">
      <c r="A538" s="250" t="s">
        <v>272</v>
      </c>
      <c r="B538" s="244" t="s">
        <v>890</v>
      </c>
      <c r="C538" s="245" t="s">
        <v>891</v>
      </c>
      <c r="D538" s="244" t="s">
        <v>300</v>
      </c>
      <c r="E538" s="251">
        <v>1</v>
      </c>
    </row>
    <row r="539" spans="1:5" ht="12.75">
      <c r="A539" s="250" t="s">
        <v>283</v>
      </c>
      <c r="B539" s="244" t="s">
        <v>386</v>
      </c>
      <c r="C539" s="245" t="s">
        <v>387</v>
      </c>
      <c r="D539" s="244" t="s">
        <v>286</v>
      </c>
      <c r="E539" s="251">
        <v>0.15</v>
      </c>
    </row>
    <row r="540" spans="1:5" ht="39">
      <c r="A540" s="250" t="s">
        <v>349</v>
      </c>
      <c r="B540" s="244" t="s">
        <v>892</v>
      </c>
      <c r="C540" s="245" t="s">
        <v>893</v>
      </c>
      <c r="D540" s="244" t="s">
        <v>300</v>
      </c>
      <c r="E540" s="251" t="s">
        <v>271</v>
      </c>
    </row>
    <row r="541" spans="1:5" ht="12.75">
      <c r="A541" s="250" t="s">
        <v>272</v>
      </c>
      <c r="B541" s="244" t="s">
        <v>894</v>
      </c>
      <c r="C541" s="245" t="s">
        <v>895</v>
      </c>
      <c r="D541" s="244" t="s">
        <v>300</v>
      </c>
      <c r="E541" s="251">
        <v>1</v>
      </c>
    </row>
    <row r="542" spans="1:5" ht="26.25">
      <c r="A542" s="250" t="s">
        <v>283</v>
      </c>
      <c r="B542" s="244" t="s">
        <v>883</v>
      </c>
      <c r="C542" s="245" t="s">
        <v>884</v>
      </c>
      <c r="D542" s="244" t="s">
        <v>286</v>
      </c>
      <c r="E542" s="251">
        <v>0.4</v>
      </c>
    </row>
    <row r="543" spans="1:5" ht="12.75">
      <c r="A543" s="250" t="s">
        <v>283</v>
      </c>
      <c r="B543" s="244" t="s">
        <v>386</v>
      </c>
      <c r="C543" s="245" t="s">
        <v>387</v>
      </c>
      <c r="D543" s="244" t="s">
        <v>286</v>
      </c>
      <c r="E543" s="251">
        <v>0.4</v>
      </c>
    </row>
    <row r="544" spans="1:5" ht="39">
      <c r="A544" s="250" t="s">
        <v>349</v>
      </c>
      <c r="B544" s="244" t="s">
        <v>896</v>
      </c>
      <c r="C544" s="245" t="s">
        <v>897</v>
      </c>
      <c r="D544" s="244" t="s">
        <v>275</v>
      </c>
      <c r="E544" s="251" t="s">
        <v>271</v>
      </c>
    </row>
    <row r="545" spans="1:5" ht="26.25">
      <c r="A545" s="250" t="s">
        <v>272</v>
      </c>
      <c r="B545" s="244" t="s">
        <v>898</v>
      </c>
      <c r="C545" s="245" t="s">
        <v>899</v>
      </c>
      <c r="D545" s="244" t="s">
        <v>275</v>
      </c>
      <c r="E545" s="251">
        <v>1.1</v>
      </c>
    </row>
    <row r="546" spans="1:5" ht="26.25">
      <c r="A546" s="250" t="s">
        <v>283</v>
      </c>
      <c r="B546" s="244" t="s">
        <v>883</v>
      </c>
      <c r="C546" s="245" t="s">
        <v>884</v>
      </c>
      <c r="D546" s="244" t="s">
        <v>286</v>
      </c>
      <c r="E546" s="251">
        <v>0.07</v>
      </c>
    </row>
    <row r="547" spans="1:5" ht="12.75">
      <c r="A547" s="250" t="s">
        <v>283</v>
      </c>
      <c r="B547" s="244" t="s">
        <v>386</v>
      </c>
      <c r="C547" s="245" t="s">
        <v>387</v>
      </c>
      <c r="D547" s="244" t="s">
        <v>286</v>
      </c>
      <c r="E547" s="251">
        <v>0.07</v>
      </c>
    </row>
    <row r="548" spans="1:5" ht="66">
      <c r="A548" s="250" t="s">
        <v>283</v>
      </c>
      <c r="B548" s="244" t="s">
        <v>309</v>
      </c>
      <c r="C548" s="245" t="s">
        <v>310</v>
      </c>
      <c r="D548" s="244" t="s">
        <v>275</v>
      </c>
      <c r="E548" s="251">
        <v>1</v>
      </c>
    </row>
    <row r="549" spans="1:5" ht="39">
      <c r="A549" s="250" t="s">
        <v>349</v>
      </c>
      <c r="B549" s="244" t="s">
        <v>900</v>
      </c>
      <c r="C549" s="245" t="s">
        <v>901</v>
      </c>
      <c r="D549" s="244" t="s">
        <v>275</v>
      </c>
      <c r="E549" s="251" t="s">
        <v>271</v>
      </c>
    </row>
    <row r="550" spans="1:5" ht="26.25">
      <c r="A550" s="250" t="s">
        <v>272</v>
      </c>
      <c r="B550" s="244" t="s">
        <v>902</v>
      </c>
      <c r="C550" s="245" t="s">
        <v>903</v>
      </c>
      <c r="D550" s="244" t="s">
        <v>275</v>
      </c>
      <c r="E550" s="251">
        <v>1.1</v>
      </c>
    </row>
    <row r="551" spans="1:5" ht="26.25">
      <c r="A551" s="250" t="s">
        <v>283</v>
      </c>
      <c r="B551" s="244" t="s">
        <v>883</v>
      </c>
      <c r="C551" s="245" t="s">
        <v>884</v>
      </c>
      <c r="D551" s="244" t="s">
        <v>286</v>
      </c>
      <c r="E551" s="251">
        <v>0.09</v>
      </c>
    </row>
    <row r="552" spans="1:5" ht="12.75">
      <c r="A552" s="250" t="s">
        <v>283</v>
      </c>
      <c r="B552" s="244" t="s">
        <v>386</v>
      </c>
      <c r="C552" s="245" t="s">
        <v>387</v>
      </c>
      <c r="D552" s="244" t="s">
        <v>286</v>
      </c>
      <c r="E552" s="251">
        <v>0.09</v>
      </c>
    </row>
    <row r="553" spans="1:5" ht="66">
      <c r="A553" s="250" t="s">
        <v>283</v>
      </c>
      <c r="B553" s="244" t="s">
        <v>309</v>
      </c>
      <c r="C553" s="245" t="s">
        <v>310</v>
      </c>
      <c r="D553" s="244" t="s">
        <v>275</v>
      </c>
      <c r="E553" s="251">
        <v>1</v>
      </c>
    </row>
    <row r="554" spans="1:5" ht="39">
      <c r="A554" s="250" t="s">
        <v>349</v>
      </c>
      <c r="B554" s="244" t="s">
        <v>904</v>
      </c>
      <c r="C554" s="245" t="s">
        <v>905</v>
      </c>
      <c r="D554" s="244" t="s">
        <v>300</v>
      </c>
      <c r="E554" s="251" t="s">
        <v>271</v>
      </c>
    </row>
    <row r="555" spans="1:5" ht="26.25">
      <c r="A555" s="250" t="s">
        <v>272</v>
      </c>
      <c r="B555" s="244" t="s">
        <v>906</v>
      </c>
      <c r="C555" s="245" t="s">
        <v>907</v>
      </c>
      <c r="D555" s="244" t="s">
        <v>300</v>
      </c>
      <c r="E555" s="251">
        <v>1</v>
      </c>
    </row>
    <row r="556" spans="1:5" ht="26.25">
      <c r="A556" s="250" t="s">
        <v>283</v>
      </c>
      <c r="B556" s="244" t="s">
        <v>883</v>
      </c>
      <c r="C556" s="245" t="s">
        <v>884</v>
      </c>
      <c r="D556" s="244" t="s">
        <v>286</v>
      </c>
      <c r="E556" s="251">
        <v>0.247</v>
      </c>
    </row>
    <row r="557" spans="1:5" ht="12.75">
      <c r="A557" s="250" t="s">
        <v>283</v>
      </c>
      <c r="B557" s="244" t="s">
        <v>386</v>
      </c>
      <c r="C557" s="245" t="s">
        <v>387</v>
      </c>
      <c r="D557" s="244" t="s">
        <v>286</v>
      </c>
      <c r="E557" s="251">
        <v>0.247</v>
      </c>
    </row>
    <row r="558" spans="1:5" ht="26.25">
      <c r="A558" s="250" t="s">
        <v>283</v>
      </c>
      <c r="B558" s="244" t="s">
        <v>529</v>
      </c>
      <c r="C558" s="245" t="s">
        <v>530</v>
      </c>
      <c r="D558" s="244" t="s">
        <v>291</v>
      </c>
      <c r="E558" s="252">
        <v>0.0009</v>
      </c>
    </row>
    <row r="559" spans="1:5" ht="26.25">
      <c r="A559" s="250" t="s">
        <v>349</v>
      </c>
      <c r="B559" s="244" t="s">
        <v>908</v>
      </c>
      <c r="C559" s="245" t="s">
        <v>909</v>
      </c>
      <c r="D559" s="244" t="s">
        <v>300</v>
      </c>
      <c r="E559" s="251" t="s">
        <v>271</v>
      </c>
    </row>
    <row r="560" spans="1:5" ht="12.75">
      <c r="A560" s="250" t="s">
        <v>272</v>
      </c>
      <c r="B560" s="244" t="s">
        <v>910</v>
      </c>
      <c r="C560" s="245" t="s">
        <v>911</v>
      </c>
      <c r="D560" s="244" t="s">
        <v>300</v>
      </c>
      <c r="E560" s="251">
        <v>1</v>
      </c>
    </row>
    <row r="561" spans="1:5" ht="26.25">
      <c r="A561" s="250" t="s">
        <v>283</v>
      </c>
      <c r="B561" s="244" t="s">
        <v>883</v>
      </c>
      <c r="C561" s="245" t="s">
        <v>884</v>
      </c>
      <c r="D561" s="244" t="s">
        <v>286</v>
      </c>
      <c r="E561" s="251">
        <v>0.143</v>
      </c>
    </row>
    <row r="562" spans="1:5" ht="12.75">
      <c r="A562" s="250" t="s">
        <v>283</v>
      </c>
      <c r="B562" s="244" t="s">
        <v>386</v>
      </c>
      <c r="C562" s="245" t="s">
        <v>387</v>
      </c>
      <c r="D562" s="244" t="s">
        <v>286</v>
      </c>
      <c r="E562" s="251">
        <v>0.143</v>
      </c>
    </row>
    <row r="563" spans="1:5" ht="39">
      <c r="A563" s="250" t="s">
        <v>349</v>
      </c>
      <c r="B563" s="244" t="s">
        <v>912</v>
      </c>
      <c r="C563" s="245" t="s">
        <v>913</v>
      </c>
      <c r="D563" s="244" t="s">
        <v>275</v>
      </c>
      <c r="E563" s="251" t="s">
        <v>271</v>
      </c>
    </row>
    <row r="564" spans="1:5" ht="39">
      <c r="A564" s="250" t="s">
        <v>272</v>
      </c>
      <c r="B564" s="244" t="s">
        <v>914</v>
      </c>
      <c r="C564" s="245" t="s">
        <v>915</v>
      </c>
      <c r="D564" s="244" t="s">
        <v>275</v>
      </c>
      <c r="E564" s="251">
        <v>1.19</v>
      </c>
    </row>
    <row r="565" spans="1:5" ht="26.25">
      <c r="A565" s="250" t="s">
        <v>272</v>
      </c>
      <c r="B565" s="244" t="s">
        <v>916</v>
      </c>
      <c r="C565" s="245" t="s">
        <v>917</v>
      </c>
      <c r="D565" s="244" t="s">
        <v>300</v>
      </c>
      <c r="E565" s="251">
        <v>0.009</v>
      </c>
    </row>
    <row r="566" spans="1:5" ht="26.25">
      <c r="A566" s="250" t="s">
        <v>283</v>
      </c>
      <c r="B566" s="244" t="s">
        <v>883</v>
      </c>
      <c r="C566" s="245" t="s">
        <v>884</v>
      </c>
      <c r="D566" s="244" t="s">
        <v>286</v>
      </c>
      <c r="E566" s="251">
        <v>0.024</v>
      </c>
    </row>
    <row r="567" spans="1:5" ht="12.75">
      <c r="A567" s="250" t="s">
        <v>283</v>
      </c>
      <c r="B567" s="244" t="s">
        <v>386</v>
      </c>
      <c r="C567" s="245" t="s">
        <v>387</v>
      </c>
      <c r="D567" s="244" t="s">
        <v>286</v>
      </c>
      <c r="E567" s="251">
        <v>0.024</v>
      </c>
    </row>
    <row r="568" spans="1:5" ht="39">
      <c r="A568" s="250" t="s">
        <v>349</v>
      </c>
      <c r="B568" s="244" t="s">
        <v>918</v>
      </c>
      <c r="C568" s="245" t="s">
        <v>919</v>
      </c>
      <c r="D568" s="244" t="s">
        <v>275</v>
      </c>
      <c r="E568" s="251" t="s">
        <v>271</v>
      </c>
    </row>
    <row r="569" spans="1:5" ht="39">
      <c r="A569" s="250" t="s">
        <v>272</v>
      </c>
      <c r="B569" s="244" t="s">
        <v>920</v>
      </c>
      <c r="C569" s="245" t="s">
        <v>921</v>
      </c>
      <c r="D569" s="244" t="s">
        <v>275</v>
      </c>
      <c r="E569" s="251">
        <v>1.19</v>
      </c>
    </row>
    <row r="570" spans="1:5" ht="26.25">
      <c r="A570" s="250" t="s">
        <v>272</v>
      </c>
      <c r="B570" s="244" t="s">
        <v>916</v>
      </c>
      <c r="C570" s="245" t="s">
        <v>917</v>
      </c>
      <c r="D570" s="244" t="s">
        <v>300</v>
      </c>
      <c r="E570" s="251">
        <v>0.009</v>
      </c>
    </row>
    <row r="571" spans="1:5" ht="26.25">
      <c r="A571" s="250" t="s">
        <v>283</v>
      </c>
      <c r="B571" s="244" t="s">
        <v>883</v>
      </c>
      <c r="C571" s="245" t="s">
        <v>884</v>
      </c>
      <c r="D571" s="244" t="s">
        <v>286</v>
      </c>
      <c r="E571" s="251">
        <v>0.03</v>
      </c>
    </row>
    <row r="572" spans="1:5" ht="12.75">
      <c r="A572" s="250" t="s">
        <v>283</v>
      </c>
      <c r="B572" s="244" t="s">
        <v>386</v>
      </c>
      <c r="C572" s="245" t="s">
        <v>387</v>
      </c>
      <c r="D572" s="244" t="s">
        <v>286</v>
      </c>
      <c r="E572" s="251">
        <v>0.03</v>
      </c>
    </row>
    <row r="573" spans="1:5" ht="39">
      <c r="A573" s="250" t="s">
        <v>349</v>
      </c>
      <c r="B573" s="244" t="s">
        <v>922</v>
      </c>
      <c r="C573" s="245" t="s">
        <v>923</v>
      </c>
      <c r="D573" s="244" t="s">
        <v>275</v>
      </c>
      <c r="E573" s="251" t="s">
        <v>271</v>
      </c>
    </row>
    <row r="574" spans="1:5" ht="39">
      <c r="A574" s="250" t="s">
        <v>272</v>
      </c>
      <c r="B574" s="244" t="s">
        <v>924</v>
      </c>
      <c r="C574" s="245" t="s">
        <v>925</v>
      </c>
      <c r="D574" s="244" t="s">
        <v>275</v>
      </c>
      <c r="E574" s="251">
        <v>1.19</v>
      </c>
    </row>
    <row r="575" spans="1:5" ht="26.25">
      <c r="A575" s="250" t="s">
        <v>272</v>
      </c>
      <c r="B575" s="244" t="s">
        <v>916</v>
      </c>
      <c r="C575" s="245" t="s">
        <v>917</v>
      </c>
      <c r="D575" s="244" t="s">
        <v>300</v>
      </c>
      <c r="E575" s="251">
        <v>0.009</v>
      </c>
    </row>
    <row r="576" spans="1:5" ht="26.25">
      <c r="A576" s="250" t="s">
        <v>283</v>
      </c>
      <c r="B576" s="244" t="s">
        <v>883</v>
      </c>
      <c r="C576" s="245" t="s">
        <v>884</v>
      </c>
      <c r="D576" s="244" t="s">
        <v>286</v>
      </c>
      <c r="E576" s="251">
        <v>0.04</v>
      </c>
    </row>
    <row r="577" spans="1:5" ht="12.75">
      <c r="A577" s="250" t="s">
        <v>283</v>
      </c>
      <c r="B577" s="244" t="s">
        <v>386</v>
      </c>
      <c r="C577" s="245" t="s">
        <v>387</v>
      </c>
      <c r="D577" s="244" t="s">
        <v>286</v>
      </c>
      <c r="E577" s="251">
        <v>0.04</v>
      </c>
    </row>
    <row r="578" spans="1:5" ht="39">
      <c r="A578" s="250" t="s">
        <v>349</v>
      </c>
      <c r="B578" s="244" t="s">
        <v>926</v>
      </c>
      <c r="C578" s="245" t="s">
        <v>927</v>
      </c>
      <c r="D578" s="244" t="s">
        <v>275</v>
      </c>
      <c r="E578" s="251" t="s">
        <v>271</v>
      </c>
    </row>
    <row r="579" spans="1:5" ht="39">
      <c r="A579" s="250" t="s">
        <v>272</v>
      </c>
      <c r="B579" s="244" t="s">
        <v>928</v>
      </c>
      <c r="C579" s="245" t="s">
        <v>929</v>
      </c>
      <c r="D579" s="244" t="s">
        <v>275</v>
      </c>
      <c r="E579" s="251">
        <v>1.19</v>
      </c>
    </row>
    <row r="580" spans="1:5" ht="26.25">
      <c r="A580" s="250" t="s">
        <v>272</v>
      </c>
      <c r="B580" s="244" t="s">
        <v>916</v>
      </c>
      <c r="C580" s="245" t="s">
        <v>917</v>
      </c>
      <c r="D580" s="244" t="s">
        <v>300</v>
      </c>
      <c r="E580" s="251">
        <v>0.009</v>
      </c>
    </row>
    <row r="581" spans="1:5" ht="26.25">
      <c r="A581" s="250" t="s">
        <v>283</v>
      </c>
      <c r="B581" s="244" t="s">
        <v>883</v>
      </c>
      <c r="C581" s="245" t="s">
        <v>884</v>
      </c>
      <c r="D581" s="244" t="s">
        <v>286</v>
      </c>
      <c r="E581" s="251">
        <v>0.052</v>
      </c>
    </row>
    <row r="582" spans="1:5" ht="12.75">
      <c r="A582" s="250" t="s">
        <v>283</v>
      </c>
      <c r="B582" s="244" t="s">
        <v>386</v>
      </c>
      <c r="C582" s="245" t="s">
        <v>387</v>
      </c>
      <c r="D582" s="244" t="s">
        <v>286</v>
      </c>
      <c r="E582" s="251">
        <v>0.052</v>
      </c>
    </row>
    <row r="583" spans="1:5" ht="39">
      <c r="A583" s="250" t="s">
        <v>349</v>
      </c>
      <c r="B583" s="244" t="s">
        <v>930</v>
      </c>
      <c r="C583" s="245" t="s">
        <v>931</v>
      </c>
      <c r="D583" s="244" t="s">
        <v>275</v>
      </c>
      <c r="E583" s="251" t="s">
        <v>271</v>
      </c>
    </row>
    <row r="584" spans="1:5" ht="26.25">
      <c r="A584" s="250" t="s">
        <v>272</v>
      </c>
      <c r="B584" s="244" t="s">
        <v>916</v>
      </c>
      <c r="C584" s="245" t="s">
        <v>917</v>
      </c>
      <c r="D584" s="244" t="s">
        <v>300</v>
      </c>
      <c r="E584" s="251">
        <v>0.009</v>
      </c>
    </row>
    <row r="585" spans="1:5" ht="39">
      <c r="A585" s="250" t="s">
        <v>272</v>
      </c>
      <c r="B585" s="244" t="s">
        <v>932</v>
      </c>
      <c r="C585" s="245" t="s">
        <v>933</v>
      </c>
      <c r="D585" s="244" t="s">
        <v>275</v>
      </c>
      <c r="E585" s="251">
        <v>1.015</v>
      </c>
    </row>
    <row r="586" spans="1:5" ht="26.25">
      <c r="A586" s="250" t="s">
        <v>283</v>
      </c>
      <c r="B586" s="244" t="s">
        <v>883</v>
      </c>
      <c r="C586" s="245" t="s">
        <v>884</v>
      </c>
      <c r="D586" s="244" t="s">
        <v>286</v>
      </c>
      <c r="E586" s="251">
        <v>0.064</v>
      </c>
    </row>
    <row r="587" spans="1:5" ht="12.75">
      <c r="A587" s="250" t="s">
        <v>283</v>
      </c>
      <c r="B587" s="244" t="s">
        <v>386</v>
      </c>
      <c r="C587" s="245" t="s">
        <v>387</v>
      </c>
      <c r="D587" s="244" t="s">
        <v>286</v>
      </c>
      <c r="E587" s="251">
        <v>0.064</v>
      </c>
    </row>
    <row r="588" spans="1:5" ht="39">
      <c r="A588" s="250" t="s">
        <v>349</v>
      </c>
      <c r="B588" s="244" t="s">
        <v>934</v>
      </c>
      <c r="C588" s="245" t="s">
        <v>935</v>
      </c>
      <c r="D588" s="244" t="s">
        <v>275</v>
      </c>
      <c r="E588" s="251" t="s">
        <v>271</v>
      </c>
    </row>
    <row r="589" spans="1:5" ht="26.25">
      <c r="A589" s="250" t="s">
        <v>272</v>
      </c>
      <c r="B589" s="244" t="s">
        <v>916</v>
      </c>
      <c r="C589" s="245" t="s">
        <v>917</v>
      </c>
      <c r="D589" s="244" t="s">
        <v>300</v>
      </c>
      <c r="E589" s="251">
        <v>0.009</v>
      </c>
    </row>
    <row r="590" spans="1:5" ht="39">
      <c r="A590" s="250" t="s">
        <v>272</v>
      </c>
      <c r="B590" s="244" t="s">
        <v>936</v>
      </c>
      <c r="C590" s="245" t="s">
        <v>937</v>
      </c>
      <c r="D590" s="244" t="s">
        <v>275</v>
      </c>
      <c r="E590" s="251">
        <v>1.015</v>
      </c>
    </row>
    <row r="591" spans="1:5" ht="26.25">
      <c r="A591" s="250" t="s">
        <v>283</v>
      </c>
      <c r="B591" s="244" t="s">
        <v>883</v>
      </c>
      <c r="C591" s="245" t="s">
        <v>884</v>
      </c>
      <c r="D591" s="244" t="s">
        <v>286</v>
      </c>
      <c r="E591" s="251">
        <v>0.087</v>
      </c>
    </row>
    <row r="592" spans="1:5" ht="12.75">
      <c r="A592" s="250" t="s">
        <v>283</v>
      </c>
      <c r="B592" s="244" t="s">
        <v>386</v>
      </c>
      <c r="C592" s="245" t="s">
        <v>387</v>
      </c>
      <c r="D592" s="244" t="s">
        <v>286</v>
      </c>
      <c r="E592" s="251">
        <v>0.087</v>
      </c>
    </row>
    <row r="593" spans="1:5" ht="39">
      <c r="A593" s="250" t="s">
        <v>349</v>
      </c>
      <c r="B593" s="244" t="s">
        <v>938</v>
      </c>
      <c r="C593" s="245" t="s">
        <v>939</v>
      </c>
      <c r="D593" s="244" t="s">
        <v>300</v>
      </c>
      <c r="E593" s="251" t="s">
        <v>271</v>
      </c>
    </row>
    <row r="594" spans="1:5" ht="12.75">
      <c r="A594" s="250" t="s">
        <v>272</v>
      </c>
      <c r="B594" s="244" t="s">
        <v>940</v>
      </c>
      <c r="C594" s="245" t="s">
        <v>941</v>
      </c>
      <c r="D594" s="244" t="s">
        <v>300</v>
      </c>
      <c r="E594" s="251">
        <v>1</v>
      </c>
    </row>
    <row r="595" spans="1:5" ht="26.25">
      <c r="A595" s="250" t="s">
        <v>283</v>
      </c>
      <c r="B595" s="244" t="s">
        <v>883</v>
      </c>
      <c r="C595" s="245" t="s">
        <v>884</v>
      </c>
      <c r="D595" s="244" t="s">
        <v>286</v>
      </c>
      <c r="E595" s="251">
        <v>0.308</v>
      </c>
    </row>
    <row r="596" spans="1:5" ht="12.75">
      <c r="A596" s="250" t="s">
        <v>283</v>
      </c>
      <c r="B596" s="244" t="s">
        <v>386</v>
      </c>
      <c r="C596" s="245" t="s">
        <v>387</v>
      </c>
      <c r="D596" s="244" t="s">
        <v>286</v>
      </c>
      <c r="E596" s="251">
        <v>0.308</v>
      </c>
    </row>
    <row r="597" spans="1:5" ht="39">
      <c r="A597" s="250" t="s">
        <v>349</v>
      </c>
      <c r="B597" s="244" t="s">
        <v>942</v>
      </c>
      <c r="C597" s="245" t="s">
        <v>943</v>
      </c>
      <c r="D597" s="244" t="s">
        <v>300</v>
      </c>
      <c r="E597" s="251" t="s">
        <v>271</v>
      </c>
    </row>
    <row r="598" spans="1:5" ht="39">
      <c r="A598" s="250" t="s">
        <v>283</v>
      </c>
      <c r="B598" s="244" t="s">
        <v>944</v>
      </c>
      <c r="C598" s="245" t="s">
        <v>945</v>
      </c>
      <c r="D598" s="244" t="s">
        <v>300</v>
      </c>
      <c r="E598" s="251">
        <v>1</v>
      </c>
    </row>
    <row r="599" spans="1:5" ht="39">
      <c r="A599" s="250" t="s">
        <v>283</v>
      </c>
      <c r="B599" s="244" t="s">
        <v>946</v>
      </c>
      <c r="C599" s="245" t="s">
        <v>947</v>
      </c>
      <c r="D599" s="244" t="s">
        <v>300</v>
      </c>
      <c r="E599" s="251">
        <v>1</v>
      </c>
    </row>
    <row r="600" spans="1:5" ht="39">
      <c r="A600" s="250" t="s">
        <v>349</v>
      </c>
      <c r="B600" s="244" t="s">
        <v>948</v>
      </c>
      <c r="C600" s="245" t="s">
        <v>949</v>
      </c>
      <c r="D600" s="244" t="s">
        <v>300</v>
      </c>
      <c r="E600" s="251" t="s">
        <v>271</v>
      </c>
    </row>
    <row r="601" spans="1:5" ht="39">
      <c r="A601" s="250" t="s">
        <v>283</v>
      </c>
      <c r="B601" s="244" t="s">
        <v>944</v>
      </c>
      <c r="C601" s="245" t="s">
        <v>945</v>
      </c>
      <c r="D601" s="244" t="s">
        <v>300</v>
      </c>
      <c r="E601" s="251">
        <v>1</v>
      </c>
    </row>
    <row r="602" spans="1:5" ht="26.25">
      <c r="A602" s="250" t="s">
        <v>283</v>
      </c>
      <c r="B602" s="244" t="s">
        <v>950</v>
      </c>
      <c r="C602" s="245" t="s">
        <v>951</v>
      </c>
      <c r="D602" s="244" t="s">
        <v>300</v>
      </c>
      <c r="E602" s="251">
        <v>1</v>
      </c>
    </row>
    <row r="603" spans="1:5" ht="39">
      <c r="A603" s="250" t="s">
        <v>349</v>
      </c>
      <c r="B603" s="244" t="s">
        <v>952</v>
      </c>
      <c r="C603" s="245" t="s">
        <v>953</v>
      </c>
      <c r="D603" s="244" t="s">
        <v>300</v>
      </c>
      <c r="E603" s="251" t="s">
        <v>271</v>
      </c>
    </row>
    <row r="604" spans="1:5" ht="39">
      <c r="A604" s="250" t="s">
        <v>283</v>
      </c>
      <c r="B604" s="244" t="s">
        <v>944</v>
      </c>
      <c r="C604" s="245" t="s">
        <v>945</v>
      </c>
      <c r="D604" s="244" t="s">
        <v>300</v>
      </c>
      <c r="E604" s="251">
        <v>1</v>
      </c>
    </row>
    <row r="605" spans="1:5" ht="39">
      <c r="A605" s="250" t="s">
        <v>283</v>
      </c>
      <c r="B605" s="244" t="s">
        <v>954</v>
      </c>
      <c r="C605" s="245" t="s">
        <v>955</v>
      </c>
      <c r="D605" s="244" t="s">
        <v>300</v>
      </c>
      <c r="E605" s="251">
        <v>1</v>
      </c>
    </row>
    <row r="606" spans="1:5" ht="39">
      <c r="A606" s="250" t="s">
        <v>349</v>
      </c>
      <c r="B606" s="244" t="s">
        <v>956</v>
      </c>
      <c r="C606" s="245" t="s">
        <v>957</v>
      </c>
      <c r="D606" s="244" t="s">
        <v>300</v>
      </c>
      <c r="E606" s="251" t="s">
        <v>271</v>
      </c>
    </row>
    <row r="607" spans="1:5" ht="39">
      <c r="A607" s="250" t="s">
        <v>283</v>
      </c>
      <c r="B607" s="244" t="s">
        <v>944</v>
      </c>
      <c r="C607" s="245" t="s">
        <v>945</v>
      </c>
      <c r="D607" s="244" t="s">
        <v>300</v>
      </c>
      <c r="E607" s="251">
        <v>1</v>
      </c>
    </row>
    <row r="608" spans="1:5" ht="39">
      <c r="A608" s="250" t="s">
        <v>283</v>
      </c>
      <c r="B608" s="244" t="s">
        <v>958</v>
      </c>
      <c r="C608" s="245" t="s">
        <v>959</v>
      </c>
      <c r="D608" s="244" t="s">
        <v>300</v>
      </c>
      <c r="E608" s="251">
        <v>1</v>
      </c>
    </row>
    <row r="609" spans="1:5" ht="39">
      <c r="A609" s="250" t="s">
        <v>349</v>
      </c>
      <c r="B609" s="244" t="s">
        <v>960</v>
      </c>
      <c r="C609" s="245" t="s">
        <v>961</v>
      </c>
      <c r="D609" s="244" t="s">
        <v>300</v>
      </c>
      <c r="E609" s="251" t="s">
        <v>271</v>
      </c>
    </row>
    <row r="610" spans="1:5" ht="39">
      <c r="A610" s="250" t="s">
        <v>283</v>
      </c>
      <c r="B610" s="244" t="s">
        <v>944</v>
      </c>
      <c r="C610" s="245" t="s">
        <v>945</v>
      </c>
      <c r="D610" s="244" t="s">
        <v>300</v>
      </c>
      <c r="E610" s="251">
        <v>1</v>
      </c>
    </row>
    <row r="611" spans="1:5" ht="39">
      <c r="A611" s="250" t="s">
        <v>283</v>
      </c>
      <c r="B611" s="244" t="s">
        <v>962</v>
      </c>
      <c r="C611" s="245" t="s">
        <v>963</v>
      </c>
      <c r="D611" s="244" t="s">
        <v>300</v>
      </c>
      <c r="E611" s="251">
        <v>1</v>
      </c>
    </row>
    <row r="612" spans="1:5" ht="39">
      <c r="A612" s="250" t="s">
        <v>349</v>
      </c>
      <c r="B612" s="244" t="s">
        <v>321</v>
      </c>
      <c r="C612" s="245" t="s">
        <v>322</v>
      </c>
      <c r="D612" s="244" t="s">
        <v>300</v>
      </c>
      <c r="E612" s="251" t="s">
        <v>271</v>
      </c>
    </row>
    <row r="613" spans="1:5" ht="39">
      <c r="A613" s="250" t="s">
        <v>283</v>
      </c>
      <c r="B613" s="244" t="s">
        <v>944</v>
      </c>
      <c r="C613" s="245" t="s">
        <v>945</v>
      </c>
      <c r="D613" s="244" t="s">
        <v>300</v>
      </c>
      <c r="E613" s="251">
        <v>1</v>
      </c>
    </row>
    <row r="614" spans="1:5" ht="39">
      <c r="A614" s="250" t="s">
        <v>283</v>
      </c>
      <c r="B614" s="244" t="s">
        <v>964</v>
      </c>
      <c r="C614" s="245" t="s">
        <v>965</v>
      </c>
      <c r="D614" s="244" t="s">
        <v>300</v>
      </c>
      <c r="E614" s="251">
        <v>1</v>
      </c>
    </row>
    <row r="615" spans="1:5" ht="26.25">
      <c r="A615" s="250" t="s">
        <v>349</v>
      </c>
      <c r="B615" s="244" t="s">
        <v>966</v>
      </c>
      <c r="C615" s="245" t="s">
        <v>255</v>
      </c>
      <c r="D615" s="244" t="s">
        <v>300</v>
      </c>
      <c r="E615" s="251" t="s">
        <v>271</v>
      </c>
    </row>
    <row r="616" spans="1:5" ht="26.25">
      <c r="A616" s="250" t="s">
        <v>272</v>
      </c>
      <c r="B616" s="244" t="s">
        <v>967</v>
      </c>
      <c r="C616" s="245" t="s">
        <v>968</v>
      </c>
      <c r="D616" s="244" t="s">
        <v>300</v>
      </c>
      <c r="E616" s="251">
        <v>1</v>
      </c>
    </row>
    <row r="617" spans="1:5" ht="26.25">
      <c r="A617" s="250" t="s">
        <v>283</v>
      </c>
      <c r="B617" s="244" t="s">
        <v>883</v>
      </c>
      <c r="C617" s="245" t="s">
        <v>884</v>
      </c>
      <c r="D617" s="244" t="s">
        <v>286</v>
      </c>
      <c r="E617" s="251">
        <v>0.1</v>
      </c>
    </row>
    <row r="618" spans="1:5" ht="26.25">
      <c r="A618" s="250" t="s">
        <v>349</v>
      </c>
      <c r="B618" s="244" t="s">
        <v>969</v>
      </c>
      <c r="C618" s="245" t="s">
        <v>256</v>
      </c>
      <c r="D618" s="244" t="s">
        <v>300</v>
      </c>
      <c r="E618" s="251" t="s">
        <v>271</v>
      </c>
    </row>
    <row r="619" spans="1:5" ht="26.25">
      <c r="A619" s="250" t="s">
        <v>272</v>
      </c>
      <c r="B619" s="244" t="s">
        <v>970</v>
      </c>
      <c r="C619" s="245" t="s">
        <v>971</v>
      </c>
      <c r="D619" s="244" t="s">
        <v>300</v>
      </c>
      <c r="E619" s="251">
        <v>1</v>
      </c>
    </row>
    <row r="620" spans="1:5" ht="26.25">
      <c r="A620" s="250" t="s">
        <v>283</v>
      </c>
      <c r="B620" s="244" t="s">
        <v>883</v>
      </c>
      <c r="C620" s="245" t="s">
        <v>884</v>
      </c>
      <c r="D620" s="244" t="s">
        <v>286</v>
      </c>
      <c r="E620" s="251">
        <v>0.1</v>
      </c>
    </row>
    <row r="621" spans="1:5" ht="26.25">
      <c r="A621" s="250" t="s">
        <v>349</v>
      </c>
      <c r="B621" s="244" t="s">
        <v>972</v>
      </c>
      <c r="C621" s="245" t="s">
        <v>973</v>
      </c>
      <c r="D621" s="244" t="s">
        <v>300</v>
      </c>
      <c r="E621" s="251" t="s">
        <v>271</v>
      </c>
    </row>
    <row r="622" spans="1:5" ht="39">
      <c r="A622" s="250" t="s">
        <v>272</v>
      </c>
      <c r="B622" s="244" t="s">
        <v>974</v>
      </c>
      <c r="C622" s="245" t="s">
        <v>975</v>
      </c>
      <c r="D622" s="244" t="s">
        <v>300</v>
      </c>
      <c r="E622" s="251">
        <v>1</v>
      </c>
    </row>
    <row r="623" spans="1:5" ht="26.25">
      <c r="A623" s="250" t="s">
        <v>272</v>
      </c>
      <c r="B623" s="244" t="s">
        <v>976</v>
      </c>
      <c r="C623" s="245" t="s">
        <v>977</v>
      </c>
      <c r="D623" s="244" t="s">
        <v>300</v>
      </c>
      <c r="E623" s="251">
        <v>1</v>
      </c>
    </row>
    <row r="624" spans="1:5" ht="26.25">
      <c r="A624" s="250" t="s">
        <v>283</v>
      </c>
      <c r="B624" s="244" t="s">
        <v>883</v>
      </c>
      <c r="C624" s="245" t="s">
        <v>884</v>
      </c>
      <c r="D624" s="244" t="s">
        <v>286</v>
      </c>
      <c r="E624" s="251">
        <v>0.1833</v>
      </c>
    </row>
    <row r="625" spans="1:5" ht="12.75">
      <c r="A625" s="250" t="s">
        <v>283</v>
      </c>
      <c r="B625" s="244" t="s">
        <v>386</v>
      </c>
      <c r="C625" s="245" t="s">
        <v>387</v>
      </c>
      <c r="D625" s="244" t="s">
        <v>286</v>
      </c>
      <c r="E625" s="251">
        <v>0.4518</v>
      </c>
    </row>
    <row r="626" spans="1:5" ht="12.75">
      <c r="A626" s="250" t="s">
        <v>978</v>
      </c>
      <c r="B626" s="244" t="s">
        <v>979</v>
      </c>
      <c r="C626" s="245" t="s">
        <v>980</v>
      </c>
      <c r="D626" s="244" t="s">
        <v>270</v>
      </c>
      <c r="E626" s="251" t="s">
        <v>271</v>
      </c>
    </row>
    <row r="627" spans="1:5" ht="26.25">
      <c r="A627" s="250" t="s">
        <v>272</v>
      </c>
      <c r="B627" s="244" t="s">
        <v>981</v>
      </c>
      <c r="C627" s="245" t="s">
        <v>982</v>
      </c>
      <c r="D627" s="244" t="s">
        <v>434</v>
      </c>
      <c r="E627" s="260">
        <v>0.05</v>
      </c>
    </row>
    <row r="628" spans="1:5" ht="13.5" thickBot="1">
      <c r="A628" s="256" t="s">
        <v>283</v>
      </c>
      <c r="B628" s="257" t="s">
        <v>287</v>
      </c>
      <c r="C628" s="258" t="s">
        <v>288</v>
      </c>
      <c r="D628" s="259" t="s">
        <v>286</v>
      </c>
      <c r="E628" s="265">
        <v>0.14</v>
      </c>
    </row>
  </sheetData>
  <sheetProtection/>
  <mergeCells count="1">
    <mergeCell ref="A1:E3"/>
  </mergeCells>
  <printOptions/>
  <pageMargins left="0.511811024" right="0.511811024" top="0.787401575" bottom="0.787401575" header="0.31496062" footer="0.31496062"/>
  <pageSetup horizontalDpi="1200" verticalDpi="12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9.140625" style="241" customWidth="1"/>
    <col min="2" max="2" width="33.8515625" style="241" customWidth="1"/>
    <col min="3" max="3" width="12.00390625" style="241" customWidth="1"/>
    <col min="4" max="4" width="12.8515625" style="241" customWidth="1"/>
    <col min="5" max="5" width="12.28125" style="241" customWidth="1"/>
    <col min="6" max="6" width="22.57421875" style="241" customWidth="1"/>
    <col min="7" max="16384" width="9.140625" style="241" customWidth="1"/>
  </cols>
  <sheetData>
    <row r="1" spans="1:6" s="6" customFormat="1" ht="12.75" customHeight="1">
      <c r="A1" s="304" t="s">
        <v>984</v>
      </c>
      <c r="B1" s="305"/>
      <c r="C1" s="305"/>
      <c r="D1" s="305"/>
      <c r="E1" s="305"/>
      <c r="F1" s="306"/>
    </row>
    <row r="2" spans="1:6" s="6" customFormat="1" ht="12.75" customHeight="1">
      <c r="A2" s="307"/>
      <c r="B2" s="308"/>
      <c r="C2" s="308"/>
      <c r="D2" s="308"/>
      <c r="E2" s="308"/>
      <c r="F2" s="309"/>
    </row>
    <row r="3" spans="1:6" s="6" customFormat="1" ht="12.75" customHeight="1" thickBot="1">
      <c r="A3" s="310"/>
      <c r="B3" s="311"/>
      <c r="C3" s="311"/>
      <c r="D3" s="311"/>
      <c r="E3" s="311"/>
      <c r="F3" s="312"/>
    </row>
    <row r="4" spans="1:6" s="6" customFormat="1" ht="19.5" customHeight="1">
      <c r="A4" s="362" t="str">
        <f>planilha!A4</f>
        <v>Obra: REFORMA DA QUADRA DO BAIRRO RUI PIRES DE LIMA</v>
      </c>
      <c r="B4" s="363"/>
      <c r="C4" s="363"/>
      <c r="D4" s="363"/>
      <c r="E4" s="363"/>
      <c r="F4" s="364"/>
    </row>
    <row r="5" spans="1:6" s="6" customFormat="1" ht="19.5" customHeight="1">
      <c r="A5" s="362" t="str">
        <f>planilha!A5</f>
        <v>Local:  Rua das Palmeiras, BAIRRO: Rui Pires de Lima - MUNICÍPIO DE NOVO PROGRESSO - PA</v>
      </c>
      <c r="B5" s="363"/>
      <c r="C5" s="363"/>
      <c r="D5" s="363"/>
      <c r="E5" s="363"/>
      <c r="F5" s="364"/>
    </row>
    <row r="6" spans="1:6" s="6" customFormat="1" ht="11.25" customHeight="1" thickBot="1">
      <c r="A6" s="365"/>
      <c r="B6" s="366"/>
      <c r="C6" s="366"/>
      <c r="D6" s="366"/>
      <c r="E6" s="366"/>
      <c r="F6" s="367"/>
    </row>
    <row r="7" spans="1:6" s="6" customFormat="1" ht="14.25" customHeight="1" thickBot="1">
      <c r="A7" s="368" t="s">
        <v>985</v>
      </c>
      <c r="B7" s="369"/>
      <c r="C7" s="369"/>
      <c r="D7" s="369"/>
      <c r="E7" s="369"/>
      <c r="F7" s="370"/>
    </row>
    <row r="8" spans="1:6" ht="27" thickBot="1">
      <c r="A8" s="266" t="s">
        <v>70</v>
      </c>
      <c r="B8" s="267" t="s">
        <v>986</v>
      </c>
      <c r="C8" s="267" t="s">
        <v>987</v>
      </c>
      <c r="D8" s="268" t="s">
        <v>988</v>
      </c>
      <c r="E8" s="269" t="s">
        <v>989</v>
      </c>
      <c r="F8" s="270" t="s">
        <v>990</v>
      </c>
    </row>
    <row r="9" spans="1:6" ht="12.75">
      <c r="A9" s="271"/>
      <c r="B9" s="272" t="s">
        <v>991</v>
      </c>
      <c r="C9" s="273"/>
      <c r="D9" s="274"/>
      <c r="E9" s="275"/>
      <c r="F9" s="276"/>
    </row>
    <row r="10" spans="1:6" ht="12.75">
      <c r="A10" s="277">
        <v>93572</v>
      </c>
      <c r="B10" s="278" t="s">
        <v>992</v>
      </c>
      <c r="C10" s="279">
        <v>4</v>
      </c>
      <c r="D10" s="280" t="s">
        <v>993</v>
      </c>
      <c r="E10" s="281">
        <v>3626.91</v>
      </c>
      <c r="F10" s="282">
        <f aca="true" t="shared" si="0" ref="F10:F15">PRODUCT(C10,E10)</f>
        <v>14507.64</v>
      </c>
    </row>
    <row r="11" spans="1:6" ht="12.75">
      <c r="A11" s="277">
        <v>90777</v>
      </c>
      <c r="B11" s="278" t="s">
        <v>994</v>
      </c>
      <c r="C11" s="279">
        <v>30</v>
      </c>
      <c r="D11" s="280" t="s">
        <v>995</v>
      </c>
      <c r="E11" s="281">
        <v>98.15</v>
      </c>
      <c r="F11" s="282">
        <f t="shared" si="0"/>
        <v>2944.5</v>
      </c>
    </row>
    <row r="12" spans="1:6" ht="12.75">
      <c r="A12" s="277">
        <v>93563</v>
      </c>
      <c r="B12" s="278" t="s">
        <v>996</v>
      </c>
      <c r="C12" s="279">
        <v>0</v>
      </c>
      <c r="D12" s="280" t="s">
        <v>993</v>
      </c>
      <c r="E12" s="281">
        <v>2975.57</v>
      </c>
      <c r="F12" s="282">
        <f t="shared" si="0"/>
        <v>0</v>
      </c>
    </row>
    <row r="13" spans="1:6" ht="12.75">
      <c r="A13" s="277">
        <v>88326</v>
      </c>
      <c r="B13" s="278" t="s">
        <v>997</v>
      </c>
      <c r="C13" s="279">
        <v>0</v>
      </c>
      <c r="D13" s="280" t="s">
        <v>995</v>
      </c>
      <c r="E13" s="281">
        <v>16.91</v>
      </c>
      <c r="F13" s="282">
        <f t="shared" si="0"/>
        <v>0</v>
      </c>
    </row>
    <row r="14" spans="1:6" ht="26.25">
      <c r="A14" s="277">
        <v>94295</v>
      </c>
      <c r="B14" s="278" t="s">
        <v>998</v>
      </c>
      <c r="C14" s="279">
        <v>0</v>
      </c>
      <c r="D14" s="280" t="s">
        <v>993</v>
      </c>
      <c r="E14" s="281">
        <v>4091.63</v>
      </c>
      <c r="F14" s="282">
        <f t="shared" si="0"/>
        <v>0</v>
      </c>
    </row>
    <row r="15" spans="1:6" ht="12.75">
      <c r="A15" s="277">
        <v>93564</v>
      </c>
      <c r="B15" s="278" t="s">
        <v>999</v>
      </c>
      <c r="C15" s="279">
        <v>0</v>
      </c>
      <c r="D15" s="280" t="s">
        <v>993</v>
      </c>
      <c r="E15" s="281">
        <v>2866.22</v>
      </c>
      <c r="F15" s="282">
        <f t="shared" si="0"/>
        <v>0</v>
      </c>
    </row>
    <row r="16" spans="1:6" ht="12.75">
      <c r="A16" s="283"/>
      <c r="B16" s="371" t="s">
        <v>1000</v>
      </c>
      <c r="C16" s="372"/>
      <c r="D16" s="372"/>
      <c r="E16" s="372"/>
      <c r="F16" s="373"/>
    </row>
    <row r="17" spans="1:6" ht="12.75">
      <c r="A17" s="283"/>
      <c r="B17" s="356" t="s">
        <v>991</v>
      </c>
      <c r="C17" s="357"/>
      <c r="D17" s="357"/>
      <c r="E17" s="358"/>
      <c r="F17" s="282">
        <f>SUM(F9:F15)</f>
        <v>17452.14</v>
      </c>
    </row>
    <row r="18" spans="1:6" ht="12.75">
      <c r="A18" s="283"/>
      <c r="B18" s="356" t="s">
        <v>1001</v>
      </c>
      <c r="C18" s="357"/>
      <c r="D18" s="357"/>
      <c r="E18" s="358"/>
      <c r="F18" s="282">
        <v>0</v>
      </c>
    </row>
    <row r="19" spans="1:6" ht="13.5" thickBot="1">
      <c r="A19" s="284"/>
      <c r="B19" s="359" t="s">
        <v>1002</v>
      </c>
      <c r="C19" s="360"/>
      <c r="D19" s="360"/>
      <c r="E19" s="361"/>
      <c r="F19" s="285">
        <f>SUM(F17:F18)</f>
        <v>17452.14</v>
      </c>
    </row>
  </sheetData>
  <sheetProtection/>
  <mergeCells count="8">
    <mergeCell ref="B18:E18"/>
    <mergeCell ref="B19:E19"/>
    <mergeCell ref="A1:F3"/>
    <mergeCell ref="A4:F4"/>
    <mergeCell ref="A5:F6"/>
    <mergeCell ref="A7:F7"/>
    <mergeCell ref="B16:F16"/>
    <mergeCell ref="B17:E17"/>
  </mergeCells>
  <printOptions/>
  <pageMargins left="0.511811024" right="0.511811024" top="0.787401575" bottom="0.787401575" header="0.31496062" footer="0.31496062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PNUD/BRA/00/027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willamy.dias</dc:creator>
  <cp:keywords/>
  <dc:description/>
  <cp:lastModifiedBy>Usuario</cp:lastModifiedBy>
  <cp:lastPrinted>2023-04-17T19:07:15Z</cp:lastPrinted>
  <dcterms:created xsi:type="dcterms:W3CDTF">2005-05-06T14:48:20Z</dcterms:created>
  <dcterms:modified xsi:type="dcterms:W3CDTF">2023-04-17T19:07:24Z</dcterms:modified>
  <cp:category/>
  <cp:version/>
  <cp:contentType/>
  <cp:contentStatus/>
</cp:coreProperties>
</file>