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efeitura Municipal de Novo Progresso\REP. ASFALTO\CP 003-2018\PLANILHAS ATUALIZADAS\RUA TAPAJÓS\"/>
    </mc:Choice>
  </mc:AlternateContent>
  <xr:revisionPtr revIDLastSave="0" documentId="13_ncr:1_{36B968C8-C614-4678-A1F1-D375D018F91B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Plan. não des." sheetId="6" r:id="rId1"/>
    <sheet name="MEMORIAL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6" l="1"/>
  <c r="J19" i="6"/>
  <c r="K18" i="6"/>
  <c r="J18" i="6"/>
  <c r="I16" i="6"/>
  <c r="K16" i="6" s="1"/>
  <c r="I17" i="6"/>
  <c r="K17" i="6" s="1"/>
  <c r="I15" i="6"/>
  <c r="K15" i="6" s="1"/>
  <c r="K14" i="6"/>
  <c r="J14" i="6"/>
  <c r="J15" i="6"/>
  <c r="J16" i="6"/>
  <c r="J17" i="6"/>
  <c r="I14" i="6"/>
  <c r="K13" i="6"/>
  <c r="J13" i="6"/>
  <c r="I13" i="6"/>
  <c r="K10" i="6"/>
  <c r="J10" i="6"/>
  <c r="I10" i="6"/>
  <c r="G14" i="6"/>
  <c r="G13" i="6"/>
  <c r="E17" i="6"/>
  <c r="E14" i="6"/>
  <c r="E13" i="6"/>
  <c r="E10" i="6"/>
  <c r="G17" i="9"/>
  <c r="A7" i="6" l="1"/>
  <c r="E28" i="9" l="1"/>
  <c r="G28" i="9" s="1"/>
  <c r="G25" i="9"/>
  <c r="G24" i="9"/>
  <c r="G23" i="9"/>
  <c r="G22" i="9"/>
  <c r="F19" i="9"/>
  <c r="D19" i="9"/>
  <c r="F18" i="9"/>
  <c r="I13" i="9"/>
  <c r="G10" i="6" l="1"/>
  <c r="G17" i="6"/>
  <c r="G16" i="6"/>
  <c r="G19" i="9"/>
  <c r="G18" i="9"/>
  <c r="G15" i="6" l="1"/>
  <c r="J11" i="6" l="1"/>
  <c r="K1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Eulália Alves da Rocha</author>
  </authors>
  <commentList>
    <comment ref="G13" authorId="0" shapeId="0" xr:uid="{00000000-0006-0000-0300-000002000000}">
      <text>
        <r>
          <rPr>
            <b/>
            <sz val="9"/>
            <color indexed="81"/>
            <rFont val="Segoe UI"/>
            <family val="2"/>
          </rPr>
          <t xml:space="preserve">Rampa de 1,20 x2,20x1,2 - considerando meio fio de 10 cm de altura e inclinação de 8,33%. </t>
        </r>
      </text>
    </comment>
    <comment ref="F18" authorId="0" shapeId="0" xr:uid="{00000000-0006-0000-0300-000003000000}">
      <text>
        <r>
          <rPr>
            <b/>
            <sz val="9"/>
            <color indexed="81"/>
            <rFont val="Segoe UI"/>
            <family val="2"/>
          </rPr>
          <t>Deverá ser pintada faixa de pedestre onde existir rampas. Preferencialmente, próximo aos cruzamentos)</t>
        </r>
      </text>
    </comment>
  </commentList>
</comments>
</file>

<file path=xl/sharedStrings.xml><?xml version="1.0" encoding="utf-8"?>
<sst xmlns="http://schemas.openxmlformats.org/spreadsheetml/2006/main" count="137" uniqueCount="68">
  <si>
    <t>TOTAL INCLUSO BDI  (%)</t>
  </si>
  <si>
    <t xml:space="preserve"> TOTAL (R$)</t>
  </si>
  <si>
    <t>SUB - TOTAL</t>
  </si>
  <si>
    <t>m</t>
  </si>
  <si>
    <t>S</t>
  </si>
  <si>
    <t>SINAPI</t>
  </si>
  <si>
    <t>I</t>
  </si>
  <si>
    <t>und</t>
  </si>
  <si>
    <t>m²</t>
  </si>
  <si>
    <t>Placa de sinalização em chapa de aço num 16 com pintura refletiva</t>
  </si>
  <si>
    <t>SINALIZAÇÃO</t>
  </si>
  <si>
    <t>ACESSIBILIDADE</t>
  </si>
  <si>
    <t>2.5</t>
  </si>
  <si>
    <t>2.4</t>
  </si>
  <si>
    <t>2.3</t>
  </si>
  <si>
    <t>2.2</t>
  </si>
  <si>
    <t>2.1</t>
  </si>
  <si>
    <t>1.1</t>
  </si>
  <si>
    <t>VALOR TOTAL COM BDI (R$)</t>
  </si>
  <si>
    <t>VALOR TOTAL (R$)</t>
  </si>
  <si>
    <t>PREÇO COM BDI (R$)</t>
  </si>
  <si>
    <t>UNI</t>
  </si>
  <si>
    <t>DESCRIÇÃO</t>
  </si>
  <si>
    <t>S - Serviço I - Insumo</t>
  </si>
  <si>
    <t>TABELA</t>
  </si>
  <si>
    <t>CÓDIGO</t>
  </si>
  <si>
    <t>ITEM</t>
  </si>
  <si>
    <t xml:space="preserve">BDI SERVIÇO (%) </t>
  </si>
  <si>
    <t xml:space="preserve">BDI MATERIAL (%) </t>
  </si>
  <si>
    <t>PLANILHA ORÇAMENTÁRIA</t>
  </si>
  <si>
    <t>UND</t>
  </si>
  <si>
    <t>(UND)</t>
  </si>
  <si>
    <t>(m)</t>
  </si>
  <si>
    <t>TOTAL</t>
  </si>
  <si>
    <t>QUANTIDADE</t>
  </si>
  <si>
    <t>EXTENSÃO</t>
  </si>
  <si>
    <t xml:space="preserve">LARGURA </t>
  </si>
  <si>
    <t>ESPESSURA</t>
  </si>
  <si>
    <t>1.0</t>
  </si>
  <si>
    <t>PLANILHA DE CÁLCULO DE QUANTITATIVOS DE PAVIMENTAÇÃO</t>
  </si>
  <si>
    <t xml:space="preserve">CUSTO UNITÁRIO (R$) </t>
  </si>
  <si>
    <t>ALTURA</t>
  </si>
  <si>
    <t>BASE MAIOR</t>
  </si>
  <si>
    <t>BASE MENOR</t>
  </si>
  <si>
    <t>Nº DE FAIXAS PINTADAS</t>
  </si>
  <si>
    <t>-</t>
  </si>
  <si>
    <t>Piso podotatil de concreto - direcional e alerta, *40 x 40 x 2,5* cm</t>
  </si>
  <si>
    <t>ÁREA</t>
  </si>
  <si>
    <t>Placa de sinalização em chapa de aço num 16 com pintura refletiva - Octogonal (Dim. CTB Lei nº 9.503/97</t>
  </si>
  <si>
    <t>Placa de sinalização em chapa de aço num 16 com pintura refletiva - Circular (Dim. CTB Lei nº 9.503/97</t>
  </si>
  <si>
    <t>Placa de sinalização em chapa de aço num 16 com pintura refletiva - Triangular (Dim. CTB Lei nº 9.503/97</t>
  </si>
  <si>
    <t>Placa de sinalização em chapa de aço num 16 com pintura refletiva - Retangular (Dim. CTB Lei nº 9.503/97</t>
  </si>
  <si>
    <t>PREFEITURA MUNICIPAL DE NOVO PROGRESSO - PA</t>
  </si>
  <si>
    <t>LOCAL: BAIRRO CRISTO REI - NOVO PROGRESSO</t>
  </si>
  <si>
    <t>QUANT.</t>
  </si>
  <si>
    <t>RUA TAPAJÓS</t>
  </si>
  <si>
    <t xml:space="preserve">EXECUÇÃO DE DRENAGEM E PAVIMENTAÇÃO DE VIAS URBANAS, NOS BAIRROS BELA VISTA E CRISTO REI, NO MUNICÍPIO DE NOVO PROGRESSO/PA
</t>
  </si>
  <si>
    <t xml:space="preserve">OBRA: EXECUÇÃO DE DRENAGEM E PAVIMENTAÇÃO DE VIAS URBANAS, NOS BAIRROS BELA VISTA E CRISTO REI, NO MUNICÍPIO DE NOVO PROGRESSO/PA
</t>
  </si>
  <si>
    <t>TABELA DE REFERÊNCIA - SINAPI / PA / 06_2023 /SEM DESONERAÇÃO</t>
  </si>
  <si>
    <t>2.4.1</t>
  </si>
  <si>
    <t>2.4.2</t>
  </si>
  <si>
    <t>2.4.3</t>
  </si>
  <si>
    <t>2.4.4</t>
  </si>
  <si>
    <t>2.5.1</t>
  </si>
  <si>
    <t>PINTURA DE EIXO VIÁRIO SOBRE ASFALTO COM TINTA RETRORREFLETIVA A BASE DE RESINA ACRÍLICA COM MICROESFERAS DE VIDRO, APLICAÇÃO MECÂNICA COM DEMARCADORA AUTOPROPELIDA. AF_05/2021</t>
  </si>
  <si>
    <r>
      <t xml:space="preserve">EXECUÇÃO DE PASSEIO (CALÇADA) OU PISO DE CONCRETO COM CONCRETO MOLDADO IN LOCO, FEITO EM OBRA, ACABAMENTO CONVENCIONAL, ESPESSURA 8 CM, ARMADO. AF_07/2016 - </t>
    </r>
    <r>
      <rPr>
        <b/>
        <sz val="11"/>
        <color theme="1"/>
        <rFont val="Calibri"/>
        <family val="2"/>
        <scheme val="minor"/>
      </rPr>
      <t>RAMPA DE ACESSIBILIDADE</t>
    </r>
  </si>
  <si>
    <t>PINTURA DE FAIXA DE PEDESTRE OU ZEBRADA TINTA RETRORREFLETIVA A BASE DE RESINA ACRÍLICA COM MICROESFERAS DE VIDRO, E = 30 CM, APLICAÇÃO MANUAL. AF_05/2021</t>
  </si>
  <si>
    <r>
      <t>TUBO ACO GALVANIZADO COM COSTURA, CLASSE MEDIA, DN 2", E = *3,65* MM, PESO *5,10* KG/M (NBR 5580) -</t>
    </r>
    <r>
      <rPr>
        <b/>
        <sz val="11"/>
        <rFont val="Calibri"/>
        <family val="2"/>
        <scheme val="minor"/>
      </rPr>
      <t>SUPORTE PLACA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</si>
</sst>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0" fontId="8" fillId="0" borderId="0"/>
    <xf numFmtId="0" fontId="8" fillId="0" borderId="0"/>
    <xf numFmtId="0" fontId="9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25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4" borderId="3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3" fontId="0" fillId="0" borderId="0" xfId="5" applyFont="1"/>
    <xf numFmtId="0" fontId="4" fillId="4" borderId="9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justify" vertical="center"/>
    </xf>
    <xf numFmtId="0" fontId="1" fillId="0" borderId="3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0" fontId="1" fillId="0" borderId="17" xfId="6" applyNumberFormat="1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164" fontId="0" fillId="3" borderId="21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1" fillId="0" borderId="18" xfId="0" applyFont="1" applyBorder="1" applyAlignment="1">
      <alignment horizontal="right" vertical="center"/>
    </xf>
    <xf numFmtId="164" fontId="0" fillId="0" borderId="21" xfId="0" applyNumberForma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justify" vertical="center"/>
    </xf>
    <xf numFmtId="0" fontId="0" fillId="0" borderId="17" xfId="0" applyBorder="1" applyAlignment="1">
      <alignment horizontal="center" vertical="center"/>
    </xf>
    <xf numFmtId="0" fontId="4" fillId="4" borderId="26" xfId="0" applyFont="1" applyFill="1" applyBorder="1" applyAlignment="1" applyProtection="1">
      <alignment horizontal="center" vertical="center"/>
      <protection locked="0"/>
    </xf>
    <xf numFmtId="0" fontId="4" fillId="4" borderId="27" xfId="0" applyFont="1" applyFill="1" applyBorder="1" applyAlignment="1" applyProtection="1">
      <alignment horizontal="center" vertical="center"/>
      <protection locked="0"/>
    </xf>
    <xf numFmtId="0" fontId="4" fillId="4" borderId="26" xfId="0" applyFont="1" applyFill="1" applyBorder="1" applyAlignment="1" applyProtection="1">
      <alignment horizontal="center" vertical="center"/>
      <protection locked="0"/>
    </xf>
    <xf numFmtId="0" fontId="4" fillId="4" borderId="27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justify" vertical="center" wrapText="1"/>
    </xf>
    <xf numFmtId="2" fontId="0" fillId="0" borderId="24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7">
    <cellStyle name="Normal" xfId="0" builtinId="0"/>
    <cellStyle name="Normal 10 2" xfId="1" xr:uid="{00000000-0005-0000-0000-000002000000}"/>
    <cellStyle name="Normal 11" xfId="2" xr:uid="{00000000-0005-0000-0000-000003000000}"/>
    <cellStyle name="Normal 2 10" xfId="3" xr:uid="{00000000-0005-0000-0000-000004000000}"/>
    <cellStyle name="Normal 4 2" xfId="4" xr:uid="{00000000-0005-0000-0000-000005000000}"/>
    <cellStyle name="Porcentagem" xfId="6" builtinId="5"/>
    <cellStyle name="Vírgula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"/>
  <sheetViews>
    <sheetView topLeftCell="A15" zoomScale="90" zoomScaleNormal="90" workbookViewId="0">
      <selection activeCell="J20" sqref="A1:K20"/>
    </sheetView>
  </sheetViews>
  <sheetFormatPr defaultRowHeight="14.4" x14ac:dyDescent="0.3"/>
  <cols>
    <col min="2" max="2" width="10.6640625" customWidth="1"/>
    <col min="3" max="4" width="10.109375" customWidth="1"/>
    <col min="5" max="5" width="28.88671875" customWidth="1"/>
    <col min="6" max="6" width="8.5546875" customWidth="1"/>
    <col min="7" max="7" width="10.6640625" customWidth="1"/>
    <col min="8" max="8" width="10" customWidth="1"/>
    <col min="9" max="9" width="9.6640625" customWidth="1"/>
    <col min="10" max="10" width="14" customWidth="1"/>
    <col min="11" max="11" width="13.88671875" customWidth="1"/>
  </cols>
  <sheetData>
    <row r="1" spans="1:11" ht="18" x14ac:dyDescent="0.3">
      <c r="A1" s="58" t="s">
        <v>29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ht="18" x14ac:dyDescent="0.3">
      <c r="A2" s="61" t="s">
        <v>52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x14ac:dyDescent="0.3">
      <c r="A3" s="64" t="s">
        <v>56</v>
      </c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11" ht="16.5" customHeight="1" x14ac:dyDescent="0.3">
      <c r="A4" s="67"/>
      <c r="B4" s="68"/>
      <c r="C4" s="68"/>
      <c r="D4" s="68"/>
      <c r="E4" s="68"/>
      <c r="F4" s="68"/>
      <c r="G4" s="68"/>
      <c r="H4" s="68"/>
      <c r="I4" s="69" t="s">
        <v>28</v>
      </c>
      <c r="J4" s="69"/>
      <c r="K4" s="70">
        <v>0.14019999999999999</v>
      </c>
    </row>
    <row r="5" spans="1:11" x14ac:dyDescent="0.3">
      <c r="A5" s="71" t="s">
        <v>58</v>
      </c>
      <c r="B5" s="72"/>
      <c r="C5" s="72"/>
      <c r="D5" s="72"/>
      <c r="E5" s="72"/>
      <c r="F5" s="72"/>
      <c r="G5" s="72"/>
      <c r="H5" s="73"/>
      <c r="I5" s="69" t="s">
        <v>27</v>
      </c>
      <c r="J5" s="69"/>
      <c r="K5" s="70">
        <v>0.2097</v>
      </c>
    </row>
    <row r="6" spans="1:11" ht="13.5" customHeight="1" x14ac:dyDescent="0.3">
      <c r="A6" s="71"/>
      <c r="B6" s="72"/>
      <c r="C6" s="72"/>
      <c r="D6" s="72"/>
      <c r="E6" s="72"/>
      <c r="F6" s="72"/>
      <c r="G6" s="72"/>
      <c r="H6" s="73"/>
      <c r="I6" s="73"/>
      <c r="J6" s="74"/>
      <c r="K6" s="75"/>
    </row>
    <row r="7" spans="1:11" ht="18" x14ac:dyDescent="0.3">
      <c r="A7" s="76" t="str">
        <f>MEMORIAL!A6</f>
        <v>RUA TAPAJÓS</v>
      </c>
      <c r="B7" s="26"/>
      <c r="C7" s="26"/>
      <c r="D7" s="26"/>
      <c r="E7" s="26"/>
      <c r="F7" s="26"/>
      <c r="G7" s="26"/>
      <c r="H7" s="26"/>
      <c r="I7" s="26"/>
      <c r="J7" s="26"/>
      <c r="K7" s="77"/>
    </row>
    <row r="8" spans="1:11" ht="42.75" customHeight="1" x14ac:dyDescent="0.3">
      <c r="A8" s="78" t="s">
        <v>26</v>
      </c>
      <c r="B8" s="18" t="s">
        <v>25</v>
      </c>
      <c r="C8" s="18" t="s">
        <v>24</v>
      </c>
      <c r="D8" s="19" t="s">
        <v>23</v>
      </c>
      <c r="E8" s="18" t="s">
        <v>22</v>
      </c>
      <c r="F8" s="18" t="s">
        <v>21</v>
      </c>
      <c r="G8" s="19" t="s">
        <v>54</v>
      </c>
      <c r="H8" s="19" t="s">
        <v>40</v>
      </c>
      <c r="I8" s="19" t="s">
        <v>20</v>
      </c>
      <c r="J8" s="20" t="s">
        <v>19</v>
      </c>
      <c r="K8" s="79" t="s">
        <v>18</v>
      </c>
    </row>
    <row r="9" spans="1:11" ht="20.25" customHeight="1" x14ac:dyDescent="0.3">
      <c r="A9" s="80">
        <v>1</v>
      </c>
      <c r="B9" s="5"/>
      <c r="C9" s="5"/>
      <c r="D9" s="5"/>
      <c r="E9" s="4" t="s">
        <v>11</v>
      </c>
      <c r="F9" s="3"/>
      <c r="G9" s="3"/>
      <c r="H9" s="6"/>
      <c r="I9" s="6"/>
      <c r="J9" s="8"/>
      <c r="K9" s="81"/>
    </row>
    <row r="10" spans="1:11" ht="115.2" x14ac:dyDescent="0.3">
      <c r="A10" s="82" t="s">
        <v>17</v>
      </c>
      <c r="B10" s="2">
        <v>94994</v>
      </c>
      <c r="C10" s="2" t="s">
        <v>5</v>
      </c>
      <c r="D10" s="2" t="s">
        <v>4</v>
      </c>
      <c r="E10" s="11" t="str">
        <f>MEMORIAL!B13</f>
        <v>EXECUÇÃO DE PASSEIO (CALÇADA) OU PISO DE CONCRETO COM CONCRETO MOLDADO IN LOCO, FEITO EM OBRA, ACABAMENTO CONVENCIONAL, ESPESSURA 8 CM, ARMADO. AF_07/2016 - RAMPA DE ACESSIBILIDADE</v>
      </c>
      <c r="F10" s="1" t="s">
        <v>8</v>
      </c>
      <c r="G10" s="15">
        <f>MEMORIAL!I13</f>
        <v>20.399999999999999</v>
      </c>
      <c r="H10" s="15">
        <v>115.4</v>
      </c>
      <c r="I10" s="15">
        <f>TRUNC(H10*(1+$K$5),2)</f>
        <v>139.59</v>
      </c>
      <c r="J10" s="15">
        <f>TRUNC(G10*H10,2)</f>
        <v>2354.16</v>
      </c>
      <c r="K10" s="83">
        <f>TRUNC(G10*I10,2)</f>
        <v>2847.63</v>
      </c>
    </row>
    <row r="11" spans="1:11" x14ac:dyDescent="0.3">
      <c r="A11" s="84" t="s">
        <v>2</v>
      </c>
      <c r="B11" s="23"/>
      <c r="C11" s="23"/>
      <c r="D11" s="23"/>
      <c r="E11" s="23"/>
      <c r="F11" s="23"/>
      <c r="G11" s="23"/>
      <c r="H11" s="23"/>
      <c r="I11" s="24"/>
      <c r="J11" s="9">
        <f>J10</f>
        <v>2354.16</v>
      </c>
      <c r="K11" s="85">
        <f>K10</f>
        <v>2847.63</v>
      </c>
    </row>
    <row r="12" spans="1:11" ht="21.75" customHeight="1" x14ac:dyDescent="0.3">
      <c r="A12" s="80">
        <v>2</v>
      </c>
      <c r="B12" s="4"/>
      <c r="C12" s="4"/>
      <c r="D12" s="4"/>
      <c r="E12" s="4" t="s">
        <v>10</v>
      </c>
      <c r="F12" s="3"/>
      <c r="G12" s="3"/>
      <c r="H12" s="6"/>
      <c r="I12" s="6"/>
      <c r="J12" s="8"/>
      <c r="K12" s="81"/>
    </row>
    <row r="13" spans="1:11" ht="81.75" customHeight="1" x14ac:dyDescent="0.3">
      <c r="A13" s="82" t="s">
        <v>16</v>
      </c>
      <c r="B13" s="2">
        <v>102512</v>
      </c>
      <c r="C13" s="2" t="s">
        <v>5</v>
      </c>
      <c r="D13" s="2" t="s">
        <v>4</v>
      </c>
      <c r="E13" s="11" t="str">
        <f>MEMORIAL!B17</f>
        <v>PINTURA DE EIXO VIÁRIO SOBRE ASFALTO COM TINTA RETRORREFLETIVA A BASE DE RESINA ACRÍLICA COM MICROESFERAS DE VIDRO, APLICAÇÃO MECÂNICA COM DEMARCADORA AUTOPROPELIDA. AF_05/2021</v>
      </c>
      <c r="F13" s="1" t="s">
        <v>3</v>
      </c>
      <c r="G13" s="15">
        <f>MEMORIAL!G17</f>
        <v>1830</v>
      </c>
      <c r="H13" s="15">
        <v>5.1100000000000003</v>
      </c>
      <c r="I13" s="15">
        <f>TRUNC(H13*(1+$K$5),2)</f>
        <v>6.18</v>
      </c>
      <c r="J13" s="15">
        <f>TRUNC(G13*H13,2)</f>
        <v>9351.2999999999993</v>
      </c>
      <c r="K13" s="83">
        <f>TRUNC(I13*G13,2)</f>
        <v>11309.4</v>
      </c>
    </row>
    <row r="14" spans="1:11" ht="81.75" customHeight="1" x14ac:dyDescent="0.3">
      <c r="A14" s="82" t="s">
        <v>15</v>
      </c>
      <c r="B14" s="2">
        <v>102509</v>
      </c>
      <c r="C14" s="2" t="s">
        <v>5</v>
      </c>
      <c r="D14" s="2" t="s">
        <v>4</v>
      </c>
      <c r="E14" s="11" t="str">
        <f>MEMORIAL!B18</f>
        <v>PINTURA DE FAIXA DE PEDESTRE OU ZEBRADA TINTA RETRORREFLETIVA A BASE DE RESINA ACRÍLICA COM MICROESFERAS DE VIDRO, E = 30 CM, APLICAÇÃO MANUAL. AF_05/2021</v>
      </c>
      <c r="F14" s="1" t="s">
        <v>8</v>
      </c>
      <c r="G14" s="15">
        <f>MEMORIAL!G18</f>
        <v>60.000000000000007</v>
      </c>
      <c r="H14" s="15">
        <v>24.22</v>
      </c>
      <c r="I14" s="15">
        <f t="shared" ref="I14" si="0">TRUNC(H14*(1+$K$5),2)</f>
        <v>29.29</v>
      </c>
      <c r="J14" s="15">
        <f t="shared" ref="J14:J17" si="1">TRUNC(G14*H14,2)</f>
        <v>1453.2</v>
      </c>
      <c r="K14" s="83">
        <f t="shared" ref="K14:K17" si="2">TRUNC(I14*G14,2)</f>
        <v>1757.4</v>
      </c>
    </row>
    <row r="15" spans="1:11" ht="43.2" x14ac:dyDescent="0.3">
      <c r="A15" s="82" t="s">
        <v>14</v>
      </c>
      <c r="B15" s="13">
        <v>36178</v>
      </c>
      <c r="C15" s="13" t="s">
        <v>5</v>
      </c>
      <c r="D15" s="13" t="s">
        <v>6</v>
      </c>
      <c r="E15" s="12" t="s">
        <v>46</v>
      </c>
      <c r="F15" s="16" t="s">
        <v>7</v>
      </c>
      <c r="G15" s="17">
        <f>MEMORIAL!G19</f>
        <v>29.999999999999996</v>
      </c>
      <c r="H15" s="17">
        <v>15.86</v>
      </c>
      <c r="I15" s="15">
        <f>TRUNC(H15*(1+$K$4),2)</f>
        <v>18.079999999999998</v>
      </c>
      <c r="J15" s="15">
        <f t="shared" si="1"/>
        <v>475.8</v>
      </c>
      <c r="K15" s="83">
        <f t="shared" si="2"/>
        <v>542.4</v>
      </c>
    </row>
    <row r="16" spans="1:11" ht="28.8" x14ac:dyDescent="0.3">
      <c r="A16" s="82" t="s">
        <v>13</v>
      </c>
      <c r="B16" s="2">
        <v>34723</v>
      </c>
      <c r="C16" s="2" t="s">
        <v>5</v>
      </c>
      <c r="D16" s="2" t="s">
        <v>6</v>
      </c>
      <c r="E16" s="11" t="s">
        <v>9</v>
      </c>
      <c r="F16" s="1" t="s">
        <v>8</v>
      </c>
      <c r="G16" s="15">
        <f>MEMORIAL!G22+MEMORIAL!G23+MEMORIAL!G24+MEMORIAL!G25</f>
        <v>2.5</v>
      </c>
      <c r="H16" s="17">
        <v>577.5</v>
      </c>
      <c r="I16" s="15">
        <f t="shared" ref="I16:I17" si="3">TRUNC(H16*(1+$K$4),2)</f>
        <v>658.46</v>
      </c>
      <c r="J16" s="15">
        <f t="shared" si="1"/>
        <v>1443.75</v>
      </c>
      <c r="K16" s="83">
        <f t="shared" si="2"/>
        <v>1646.15</v>
      </c>
    </row>
    <row r="17" spans="1:11" ht="72" x14ac:dyDescent="0.3">
      <c r="A17" s="82" t="s">
        <v>12</v>
      </c>
      <c r="B17" s="2">
        <v>7696</v>
      </c>
      <c r="C17" s="2" t="s">
        <v>5</v>
      </c>
      <c r="D17" s="2" t="s">
        <v>6</v>
      </c>
      <c r="E17" s="12" t="str">
        <f>MEMORIAL!B28</f>
        <v>TUBO ACO GALVANIZADO COM COSTURA, CLASSE MEDIA, DN 2", E = *3,65* MM, PESO *5,10* KG/M (NBR 5580) -SUPORTE PLACA</v>
      </c>
      <c r="F17" s="1" t="s">
        <v>3</v>
      </c>
      <c r="G17" s="15">
        <f>MEMORIAL!G28</f>
        <v>28</v>
      </c>
      <c r="H17" s="17">
        <v>67.099999999999994</v>
      </c>
      <c r="I17" s="15">
        <f t="shared" si="3"/>
        <v>76.5</v>
      </c>
      <c r="J17" s="15">
        <f t="shared" si="1"/>
        <v>1878.8</v>
      </c>
      <c r="K17" s="83">
        <f t="shared" si="2"/>
        <v>2142</v>
      </c>
    </row>
    <row r="18" spans="1:11" x14ac:dyDescent="0.3">
      <c r="A18" s="84" t="s">
        <v>2</v>
      </c>
      <c r="B18" s="23"/>
      <c r="C18" s="23"/>
      <c r="D18" s="23"/>
      <c r="E18" s="23"/>
      <c r="F18" s="23"/>
      <c r="G18" s="23"/>
      <c r="H18" s="23"/>
      <c r="I18" s="24"/>
      <c r="J18" s="9">
        <f>SUM(J13:J17)</f>
        <v>14602.849999999999</v>
      </c>
      <c r="K18" s="85">
        <f>SUM(K13:K17)</f>
        <v>17397.349999999999</v>
      </c>
    </row>
    <row r="19" spans="1:11" ht="17.399999999999999" x14ac:dyDescent="0.3">
      <c r="A19" s="86" t="s">
        <v>1</v>
      </c>
      <c r="B19" s="25"/>
      <c r="C19" s="25"/>
      <c r="D19" s="25"/>
      <c r="E19" s="25"/>
      <c r="F19" s="25"/>
      <c r="G19" s="25"/>
      <c r="H19" s="25"/>
      <c r="I19" s="10"/>
      <c r="J19" s="27">
        <f>J18+J11</f>
        <v>16957.009999999998</v>
      </c>
      <c r="K19" s="87"/>
    </row>
    <row r="20" spans="1:11" ht="18" thickBot="1" x14ac:dyDescent="0.35">
      <c r="A20" s="88" t="s">
        <v>0</v>
      </c>
      <c r="B20" s="89"/>
      <c r="C20" s="89"/>
      <c r="D20" s="89"/>
      <c r="E20" s="89"/>
      <c r="F20" s="89"/>
      <c r="G20" s="89"/>
      <c r="H20" s="89"/>
      <c r="I20" s="90"/>
      <c r="J20" s="91">
        <f>K18+K11</f>
        <v>20244.98</v>
      </c>
      <c r="K20" s="92"/>
    </row>
    <row r="22" spans="1:11" x14ac:dyDescent="0.3">
      <c r="K22" s="21"/>
    </row>
  </sheetData>
  <mergeCells count="12">
    <mergeCell ref="J19:K19"/>
    <mergeCell ref="A20:H20"/>
    <mergeCell ref="J20:K20"/>
    <mergeCell ref="A11:I11"/>
    <mergeCell ref="A18:I18"/>
    <mergeCell ref="A19:H19"/>
    <mergeCell ref="A7:K7"/>
    <mergeCell ref="A1:K1"/>
    <mergeCell ref="A3:K3"/>
    <mergeCell ref="A2:K2"/>
    <mergeCell ref="I4:J4"/>
    <mergeCell ref="I5:J5"/>
  </mergeCells>
  <phoneticPr fontId="11" type="noConversion"/>
  <pageMargins left="0.51181102362204722" right="0.51181102362204722" top="1.5748031496062993" bottom="0.98425196850393704" header="0.31496062992125984" footer="0.31496062992125984"/>
  <pageSetup paperSize="9" scale="67" orientation="portrait" horizontalDpi="1200" verticalDpi="1200" r:id="rId1"/>
  <headerFooter>
    <oddHeader>&amp;L
&amp;"-,Negrito"PREFEITURA MUNICIPAL DE NOVO PROGRESSO
PODER EXECUTIVO
CNPJ:10.221.768/0001-20&amp;R&amp;G</oddHeader>
    <oddFooter>&amp;C&amp;G</oddFooter>
  </headerFooter>
  <ignoredErrors>
    <ignoredError sqref="I15" 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"/>
  <sheetViews>
    <sheetView tabSelected="1" topLeftCell="A22" zoomScale="80" zoomScaleNormal="80" workbookViewId="0">
      <selection activeCell="E33" sqref="E33"/>
    </sheetView>
  </sheetViews>
  <sheetFormatPr defaultRowHeight="14.4" x14ac:dyDescent="0.3"/>
  <cols>
    <col min="2" max="2" width="29.5546875" customWidth="1"/>
    <col min="3" max="3" width="11.5546875" customWidth="1"/>
    <col min="4" max="4" width="11.6640625" customWidth="1"/>
    <col min="5" max="5" width="15.33203125" customWidth="1"/>
    <col min="6" max="6" width="13.44140625" customWidth="1"/>
    <col min="7" max="7" width="10.44140625" customWidth="1"/>
    <col min="8" max="8" width="13.6640625" customWidth="1"/>
  </cols>
  <sheetData>
    <row r="1" spans="1:12" ht="15" thickBot="1" x14ac:dyDescent="0.35"/>
    <row r="2" spans="1:12" ht="18" x14ac:dyDescent="0.3">
      <c r="A2" s="93" t="s">
        <v>39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</row>
    <row r="3" spans="1:12" ht="15.6" x14ac:dyDescent="0.3">
      <c r="A3" s="96" t="s">
        <v>57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8"/>
    </row>
    <row r="4" spans="1:12" ht="18" x14ac:dyDescent="0.3">
      <c r="A4" s="99" t="s">
        <v>53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1"/>
    </row>
    <row r="5" spans="1:12" x14ac:dyDescent="0.3">
      <c r="A5" s="102"/>
      <c r="B5" s="103"/>
      <c r="C5" s="73"/>
      <c r="D5" s="73"/>
      <c r="E5" s="73"/>
      <c r="F5" s="73"/>
      <c r="G5" s="73"/>
      <c r="H5" s="73"/>
      <c r="I5" s="73"/>
      <c r="J5" s="73"/>
      <c r="K5" s="73"/>
      <c r="L5" s="104"/>
    </row>
    <row r="6" spans="1:12" ht="18" x14ac:dyDescent="0.3">
      <c r="A6" s="105" t="s">
        <v>55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106"/>
    </row>
    <row r="7" spans="1:12" ht="18" x14ac:dyDescent="0.3">
      <c r="A7" s="107"/>
      <c r="B7" s="22"/>
      <c r="C7" s="22"/>
      <c r="D7" s="22"/>
      <c r="E7" s="22"/>
      <c r="F7" s="22"/>
      <c r="G7" s="22"/>
      <c r="H7" s="22"/>
      <c r="I7" s="22"/>
      <c r="J7" s="22"/>
      <c r="K7" s="22"/>
      <c r="L7" s="108"/>
    </row>
    <row r="8" spans="1:12" x14ac:dyDescent="0.3">
      <c r="A8" s="109" t="s">
        <v>26</v>
      </c>
      <c r="B8" s="33" t="s">
        <v>22</v>
      </c>
      <c r="C8" s="18" t="s">
        <v>36</v>
      </c>
      <c r="D8" s="18" t="s">
        <v>41</v>
      </c>
      <c r="E8" s="18" t="s">
        <v>37</v>
      </c>
      <c r="F8" s="18" t="s">
        <v>34</v>
      </c>
      <c r="G8" s="35" t="s">
        <v>33</v>
      </c>
      <c r="H8" s="36"/>
      <c r="I8" s="39" t="s">
        <v>30</v>
      </c>
      <c r="J8" s="40"/>
      <c r="K8" s="40"/>
      <c r="L8" s="110"/>
    </row>
    <row r="9" spans="1:12" x14ac:dyDescent="0.3">
      <c r="A9" s="111"/>
      <c r="B9" s="34"/>
      <c r="C9" s="18" t="s">
        <v>32</v>
      </c>
      <c r="D9" s="18" t="s">
        <v>32</v>
      </c>
      <c r="E9" s="18" t="s">
        <v>32</v>
      </c>
      <c r="F9" s="18" t="s">
        <v>30</v>
      </c>
      <c r="G9" s="37"/>
      <c r="H9" s="38"/>
      <c r="I9" s="41"/>
      <c r="J9" s="42"/>
      <c r="K9" s="42"/>
      <c r="L9" s="112"/>
    </row>
    <row r="10" spans="1:12" x14ac:dyDescent="0.3">
      <c r="A10" s="80" t="s">
        <v>38</v>
      </c>
      <c r="B10" s="45" t="s">
        <v>11</v>
      </c>
      <c r="C10" s="45"/>
      <c r="D10" s="45"/>
      <c r="E10" s="45"/>
      <c r="F10" s="45"/>
      <c r="G10" s="45"/>
      <c r="H10" s="45"/>
      <c r="I10" s="45"/>
      <c r="J10" s="45"/>
      <c r="K10" s="45"/>
      <c r="L10" s="113"/>
    </row>
    <row r="11" spans="1:12" x14ac:dyDescent="0.3">
      <c r="A11" s="114" t="s">
        <v>26</v>
      </c>
      <c r="B11" s="43" t="s">
        <v>22</v>
      </c>
      <c r="C11" s="44" t="s">
        <v>42</v>
      </c>
      <c r="D11" s="44"/>
      <c r="E11" s="44" t="s">
        <v>43</v>
      </c>
      <c r="F11" s="44"/>
      <c r="G11" s="18" t="s">
        <v>41</v>
      </c>
      <c r="H11" s="18" t="s">
        <v>34</v>
      </c>
      <c r="I11" s="44" t="s">
        <v>33</v>
      </c>
      <c r="J11" s="39" t="s">
        <v>30</v>
      </c>
      <c r="K11" s="40"/>
      <c r="L11" s="110"/>
    </row>
    <row r="12" spans="1:12" x14ac:dyDescent="0.3">
      <c r="A12" s="114"/>
      <c r="B12" s="43"/>
      <c r="C12" s="44" t="s">
        <v>32</v>
      </c>
      <c r="D12" s="44"/>
      <c r="E12" s="44" t="s">
        <v>32</v>
      </c>
      <c r="F12" s="44"/>
      <c r="G12" s="18" t="s">
        <v>32</v>
      </c>
      <c r="H12" s="18" t="s">
        <v>30</v>
      </c>
      <c r="I12" s="44"/>
      <c r="J12" s="41"/>
      <c r="K12" s="42"/>
      <c r="L12" s="112"/>
    </row>
    <row r="13" spans="1:12" ht="115.2" x14ac:dyDescent="0.3">
      <c r="A13" s="82" t="s">
        <v>17</v>
      </c>
      <c r="B13" s="11" t="s">
        <v>65</v>
      </c>
      <c r="C13" s="46">
        <v>2.2000000000000002</v>
      </c>
      <c r="D13" s="46"/>
      <c r="E13" s="46">
        <v>1.2</v>
      </c>
      <c r="F13" s="46"/>
      <c r="G13" s="15">
        <v>1.2</v>
      </c>
      <c r="H13" s="14">
        <v>10</v>
      </c>
      <c r="I13" s="7">
        <f>(((C13+E13)*G13)/2)*H13</f>
        <v>20.399999999999999</v>
      </c>
      <c r="J13" s="47" t="s">
        <v>8</v>
      </c>
      <c r="K13" s="48"/>
      <c r="L13" s="115"/>
    </row>
    <row r="14" spans="1:12" x14ac:dyDescent="0.3">
      <c r="A14" s="80">
        <v>2</v>
      </c>
      <c r="B14" s="45" t="s">
        <v>10</v>
      </c>
      <c r="C14" s="45"/>
      <c r="D14" s="45"/>
      <c r="E14" s="45"/>
      <c r="F14" s="45"/>
      <c r="G14" s="45"/>
      <c r="H14" s="45"/>
      <c r="I14" s="45"/>
      <c r="J14" s="45"/>
      <c r="K14" s="45"/>
      <c r="L14" s="113"/>
    </row>
    <row r="15" spans="1:12" x14ac:dyDescent="0.3">
      <c r="A15" s="114" t="s">
        <v>26</v>
      </c>
      <c r="B15" s="43" t="s">
        <v>22</v>
      </c>
      <c r="C15" s="18" t="s">
        <v>36</v>
      </c>
      <c r="D15" s="18" t="s">
        <v>35</v>
      </c>
      <c r="E15" s="18" t="s">
        <v>44</v>
      </c>
      <c r="F15" s="18" t="s">
        <v>34</v>
      </c>
      <c r="G15" s="44" t="s">
        <v>33</v>
      </c>
      <c r="H15" s="39" t="s">
        <v>30</v>
      </c>
      <c r="I15" s="40"/>
      <c r="J15" s="40"/>
      <c r="K15" s="40"/>
      <c r="L15" s="110"/>
    </row>
    <row r="16" spans="1:12" x14ac:dyDescent="0.3">
      <c r="A16" s="114"/>
      <c r="B16" s="43"/>
      <c r="C16" s="18" t="s">
        <v>32</v>
      </c>
      <c r="D16" s="18" t="s">
        <v>32</v>
      </c>
      <c r="E16" s="18" t="s">
        <v>31</v>
      </c>
      <c r="F16" s="18" t="s">
        <v>31</v>
      </c>
      <c r="G16" s="44"/>
      <c r="H16" s="41"/>
      <c r="I16" s="42"/>
      <c r="J16" s="42"/>
      <c r="K16" s="42"/>
      <c r="L16" s="112"/>
    </row>
    <row r="17" spans="1:12" ht="115.2" x14ac:dyDescent="0.3">
      <c r="A17" s="116" t="s">
        <v>16</v>
      </c>
      <c r="B17" s="11" t="s">
        <v>64</v>
      </c>
      <c r="C17" s="15">
        <v>0.1</v>
      </c>
      <c r="D17" s="15">
        <v>610</v>
      </c>
      <c r="E17" s="15" t="s">
        <v>45</v>
      </c>
      <c r="F17" s="14">
        <v>3</v>
      </c>
      <c r="G17" s="15">
        <f>D17*F17</f>
        <v>1830</v>
      </c>
      <c r="H17" s="47" t="s">
        <v>8</v>
      </c>
      <c r="I17" s="48"/>
      <c r="J17" s="48"/>
      <c r="K17" s="48"/>
      <c r="L17" s="115"/>
    </row>
    <row r="18" spans="1:12" ht="100.8" x14ac:dyDescent="0.3">
      <c r="A18" s="116" t="s">
        <v>15</v>
      </c>
      <c r="B18" s="11" t="s">
        <v>66</v>
      </c>
      <c r="C18" s="15">
        <v>0.4</v>
      </c>
      <c r="D18" s="15">
        <v>3</v>
      </c>
      <c r="E18" s="15">
        <v>10</v>
      </c>
      <c r="F18" s="15">
        <f>ROUNDUP(H13/2,0)</f>
        <v>5</v>
      </c>
      <c r="G18" s="15">
        <f>C18*D18*E18*F18</f>
        <v>60.000000000000007</v>
      </c>
      <c r="H18" s="47" t="s">
        <v>8</v>
      </c>
      <c r="I18" s="48"/>
      <c r="J18" s="48"/>
      <c r="K18" s="48"/>
      <c r="L18" s="115"/>
    </row>
    <row r="19" spans="1:12" ht="43.2" x14ac:dyDescent="0.3">
      <c r="A19" s="116" t="s">
        <v>14</v>
      </c>
      <c r="B19" s="11" t="s">
        <v>46</v>
      </c>
      <c r="C19" s="15">
        <v>0.4</v>
      </c>
      <c r="D19" s="15">
        <f>+E13</f>
        <v>1.2</v>
      </c>
      <c r="E19" s="15" t="s">
        <v>45</v>
      </c>
      <c r="F19" s="15">
        <f>H13</f>
        <v>10</v>
      </c>
      <c r="G19" s="15">
        <f>(D19/C19)*F19</f>
        <v>29.999999999999996</v>
      </c>
      <c r="H19" s="47" t="s">
        <v>8</v>
      </c>
      <c r="I19" s="48"/>
      <c r="J19" s="48"/>
      <c r="K19" s="48"/>
      <c r="L19" s="115"/>
    </row>
    <row r="20" spans="1:12" x14ac:dyDescent="0.3">
      <c r="A20" s="109" t="s">
        <v>13</v>
      </c>
      <c r="B20" s="49" t="s">
        <v>22</v>
      </c>
      <c r="C20" s="44" t="s">
        <v>47</v>
      </c>
      <c r="D20" s="44"/>
      <c r="E20" s="51" t="s">
        <v>34</v>
      </c>
      <c r="F20" s="51"/>
      <c r="G20" s="31" t="s">
        <v>33</v>
      </c>
      <c r="H20" s="39" t="s">
        <v>30</v>
      </c>
      <c r="I20" s="40"/>
      <c r="J20" s="40"/>
      <c r="K20" s="40"/>
      <c r="L20" s="110"/>
    </row>
    <row r="21" spans="1:12" x14ac:dyDescent="0.3">
      <c r="A21" s="111"/>
      <c r="B21" s="50"/>
      <c r="C21" s="28" t="s">
        <v>8</v>
      </c>
      <c r="D21" s="29"/>
      <c r="E21" s="52" t="s">
        <v>31</v>
      </c>
      <c r="F21" s="53"/>
      <c r="G21" s="32"/>
      <c r="H21" s="41"/>
      <c r="I21" s="42"/>
      <c r="J21" s="42"/>
      <c r="K21" s="42"/>
      <c r="L21" s="112"/>
    </row>
    <row r="22" spans="1:12" ht="57.6" x14ac:dyDescent="0.3">
      <c r="A22" s="82" t="s">
        <v>59</v>
      </c>
      <c r="B22" s="11" t="s">
        <v>48</v>
      </c>
      <c r="C22" s="54">
        <v>0.3</v>
      </c>
      <c r="D22" s="55"/>
      <c r="E22" s="56">
        <v>5</v>
      </c>
      <c r="F22" s="57"/>
      <c r="G22" s="15">
        <f>+C22*E22</f>
        <v>1.5</v>
      </c>
      <c r="H22" s="47" t="s">
        <v>8</v>
      </c>
      <c r="I22" s="48"/>
      <c r="J22" s="48"/>
      <c r="K22" s="48"/>
      <c r="L22" s="115"/>
    </row>
    <row r="23" spans="1:12" ht="43.2" x14ac:dyDescent="0.3">
      <c r="A23" s="82" t="s">
        <v>60</v>
      </c>
      <c r="B23" s="11" t="s">
        <v>49</v>
      </c>
      <c r="C23" s="54">
        <v>0.13</v>
      </c>
      <c r="D23" s="55"/>
      <c r="E23" s="56">
        <v>0</v>
      </c>
      <c r="F23" s="57"/>
      <c r="G23" s="15">
        <f t="shared" ref="G23:G25" si="0">+C23*E23</f>
        <v>0</v>
      </c>
      <c r="H23" s="47" t="s">
        <v>8</v>
      </c>
      <c r="I23" s="48"/>
      <c r="J23" s="48"/>
      <c r="K23" s="48"/>
      <c r="L23" s="115"/>
    </row>
    <row r="24" spans="1:12" ht="57.6" x14ac:dyDescent="0.3">
      <c r="A24" s="82" t="s">
        <v>61</v>
      </c>
      <c r="B24" s="11" t="s">
        <v>50</v>
      </c>
      <c r="C24" s="54">
        <v>0.2</v>
      </c>
      <c r="D24" s="55"/>
      <c r="E24" s="56">
        <v>5</v>
      </c>
      <c r="F24" s="57"/>
      <c r="G24" s="15">
        <f t="shared" si="0"/>
        <v>1</v>
      </c>
      <c r="H24" s="47" t="s">
        <v>8</v>
      </c>
      <c r="I24" s="48"/>
      <c r="J24" s="48"/>
      <c r="K24" s="48"/>
      <c r="L24" s="115"/>
    </row>
    <row r="25" spans="1:12" ht="57.6" x14ac:dyDescent="0.3">
      <c r="A25" s="82" t="s">
        <v>62</v>
      </c>
      <c r="B25" s="11" t="s">
        <v>51</v>
      </c>
      <c r="C25" s="54">
        <v>0.125</v>
      </c>
      <c r="D25" s="55"/>
      <c r="E25" s="56">
        <v>0</v>
      </c>
      <c r="F25" s="57"/>
      <c r="G25" s="15">
        <f t="shared" si="0"/>
        <v>0</v>
      </c>
      <c r="H25" s="47" t="s">
        <v>8</v>
      </c>
      <c r="I25" s="48"/>
      <c r="J25" s="48"/>
      <c r="K25" s="48"/>
      <c r="L25" s="115"/>
    </row>
    <row r="26" spans="1:12" x14ac:dyDescent="0.3">
      <c r="A26" s="109" t="s">
        <v>12</v>
      </c>
      <c r="B26" s="49" t="s">
        <v>22</v>
      </c>
      <c r="C26" s="28" t="s">
        <v>41</v>
      </c>
      <c r="D26" s="29"/>
      <c r="E26" s="52" t="s">
        <v>34</v>
      </c>
      <c r="F26" s="53"/>
      <c r="G26" s="31" t="s">
        <v>33</v>
      </c>
      <c r="H26" s="39" t="s">
        <v>30</v>
      </c>
      <c r="I26" s="40"/>
      <c r="J26" s="40"/>
      <c r="K26" s="40"/>
      <c r="L26" s="110"/>
    </row>
    <row r="27" spans="1:12" x14ac:dyDescent="0.3">
      <c r="A27" s="111"/>
      <c r="B27" s="50"/>
      <c r="C27" s="28" t="s">
        <v>32</v>
      </c>
      <c r="D27" s="29"/>
      <c r="E27" s="52" t="s">
        <v>30</v>
      </c>
      <c r="F27" s="53"/>
      <c r="G27" s="32"/>
      <c r="H27" s="41"/>
      <c r="I27" s="42"/>
      <c r="J27" s="42"/>
      <c r="K27" s="42"/>
      <c r="L27" s="112"/>
    </row>
    <row r="28" spans="1:12" ht="72.599999999999994" thickBot="1" x14ac:dyDescent="0.35">
      <c r="A28" s="117" t="s">
        <v>63</v>
      </c>
      <c r="B28" s="118" t="s">
        <v>67</v>
      </c>
      <c r="C28" s="119">
        <v>2.8</v>
      </c>
      <c r="D28" s="120"/>
      <c r="E28" s="119">
        <f>SUM(E22:F25)</f>
        <v>10</v>
      </c>
      <c r="F28" s="120"/>
      <c r="G28" s="121">
        <f>C28*E28</f>
        <v>28</v>
      </c>
      <c r="H28" s="122" t="s">
        <v>3</v>
      </c>
      <c r="I28" s="123"/>
      <c r="J28" s="123"/>
      <c r="K28" s="123"/>
      <c r="L28" s="124"/>
    </row>
  </sheetData>
  <mergeCells count="59">
    <mergeCell ref="C28:D28"/>
    <mergeCell ref="E28:F28"/>
    <mergeCell ref="H28:L28"/>
    <mergeCell ref="A26:A27"/>
    <mergeCell ref="B26:B27"/>
    <mergeCell ref="C26:D26"/>
    <mergeCell ref="E26:F26"/>
    <mergeCell ref="G26:G27"/>
    <mergeCell ref="H26:L27"/>
    <mergeCell ref="C27:D27"/>
    <mergeCell ref="E27:F27"/>
    <mergeCell ref="C24:D24"/>
    <mergeCell ref="E24:F24"/>
    <mergeCell ref="H24:L24"/>
    <mergeCell ref="C25:D25"/>
    <mergeCell ref="E25:F25"/>
    <mergeCell ref="H25:L25"/>
    <mergeCell ref="C22:D22"/>
    <mergeCell ref="E22:F22"/>
    <mergeCell ref="H22:L22"/>
    <mergeCell ref="C23:D23"/>
    <mergeCell ref="E23:F23"/>
    <mergeCell ref="H23:L23"/>
    <mergeCell ref="B14:L14"/>
    <mergeCell ref="H17:L17"/>
    <mergeCell ref="H18:L18"/>
    <mergeCell ref="H19:L19"/>
    <mergeCell ref="A20:A21"/>
    <mergeCell ref="B20:B21"/>
    <mergeCell ref="C20:D20"/>
    <mergeCell ref="E20:F20"/>
    <mergeCell ref="G20:G21"/>
    <mergeCell ref="H20:L21"/>
    <mergeCell ref="C21:D21"/>
    <mergeCell ref="E21:F21"/>
    <mergeCell ref="A15:A16"/>
    <mergeCell ref="B15:B16"/>
    <mergeCell ref="G15:G16"/>
    <mergeCell ref="H15:L16"/>
    <mergeCell ref="B10:L10"/>
    <mergeCell ref="A11:A12"/>
    <mergeCell ref="B11:B12"/>
    <mergeCell ref="C11:D11"/>
    <mergeCell ref="E11:F11"/>
    <mergeCell ref="I11:I12"/>
    <mergeCell ref="J11:L12"/>
    <mergeCell ref="C12:D12"/>
    <mergeCell ref="E12:F12"/>
    <mergeCell ref="C13:D13"/>
    <mergeCell ref="E13:F13"/>
    <mergeCell ref="J13:L13"/>
    <mergeCell ref="A2:L2"/>
    <mergeCell ref="A3:L3"/>
    <mergeCell ref="A4:L4"/>
    <mergeCell ref="A6:L6"/>
    <mergeCell ref="A8:A9"/>
    <mergeCell ref="B8:B9"/>
    <mergeCell ref="G8:H9"/>
    <mergeCell ref="I8:L9"/>
  </mergeCells>
  <phoneticPr fontId="11" type="noConversion"/>
  <pageMargins left="0.51181102362204722" right="0.51181102362204722" top="1.7716535433070868" bottom="0.98425196850393704" header="0.31496062992125984" footer="0.31496062992125984"/>
  <pageSetup paperSize="9" scale="89" orientation="landscape" horizontalDpi="1200" verticalDpi="1200" r:id="rId1"/>
  <headerFooter>
    <oddHeader>&amp;L
&amp;"-,Negrito"PREFEITURA MUNICIPAL DE NOVO PROGRESSO
PODER EXECUTIVO
CNPJ:10.221.768/0001-20&amp;R&amp;G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Plan. não des.</vt:lpstr>
      <vt:lpstr>MEMORIAL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Willian Costa Max</dc:creator>
  <cp:lastModifiedBy>Israel Lemos Fernandes</cp:lastModifiedBy>
  <cp:lastPrinted>2023-07-21T14:04:33Z</cp:lastPrinted>
  <dcterms:created xsi:type="dcterms:W3CDTF">2017-12-06T10:41:34Z</dcterms:created>
  <dcterms:modified xsi:type="dcterms:W3CDTF">2023-07-21T14:05:04Z</dcterms:modified>
</cp:coreProperties>
</file>