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SANTA ANA\"/>
    </mc:Choice>
  </mc:AlternateContent>
  <xr:revisionPtr revIDLastSave="0" documentId="13_ncr:1_{8CE0661A-44D2-4F79-80FD-0C7AC3BB8A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. Oner." sheetId="6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9" l="1"/>
  <c r="J26" i="6"/>
  <c r="J25" i="6"/>
  <c r="J21" i="6"/>
  <c r="J22" i="6"/>
  <c r="J23" i="6"/>
  <c r="J20" i="6"/>
  <c r="I21" i="6"/>
  <c r="K21" i="6" s="1"/>
  <c r="I22" i="6"/>
  <c r="K22" i="6" s="1"/>
  <c r="I23" i="6"/>
  <c r="K23" i="6" s="1"/>
  <c r="I20" i="6"/>
  <c r="K20" i="6" s="1"/>
  <c r="I16" i="6"/>
  <c r="K16" i="6" s="1"/>
  <c r="I17" i="6"/>
  <c r="K17" i="6" s="1"/>
  <c r="I15" i="6"/>
  <c r="K15" i="6" s="1"/>
  <c r="J14" i="6"/>
  <c r="J15" i="6"/>
  <c r="J16" i="6"/>
  <c r="J17" i="6"/>
  <c r="I14" i="6"/>
  <c r="K14" i="6" s="1"/>
  <c r="K13" i="6"/>
  <c r="J13" i="6"/>
  <c r="I13" i="6"/>
  <c r="I10" i="6"/>
  <c r="E23" i="6"/>
  <c r="E22" i="6"/>
  <c r="E21" i="6"/>
  <c r="E20" i="6"/>
  <c r="E17" i="6"/>
  <c r="G13" i="6"/>
  <c r="G14" i="6"/>
  <c r="E14" i="6"/>
  <c r="E13" i="6"/>
  <c r="F23" i="6" l="1"/>
  <c r="F22" i="6"/>
  <c r="F21" i="6"/>
  <c r="F20" i="6"/>
  <c r="A7" i="6" l="1"/>
  <c r="D31" i="9" l="1"/>
  <c r="K31" i="9" s="1"/>
  <c r="C32" i="9"/>
  <c r="K30" i="9"/>
  <c r="E25" i="9"/>
  <c r="G25" i="9" s="1"/>
  <c r="G22" i="9"/>
  <c r="G21" i="9"/>
  <c r="G20" i="9"/>
  <c r="G19" i="9"/>
  <c r="F16" i="9"/>
  <c r="D16" i="9"/>
  <c r="F15" i="9"/>
  <c r="I10" i="9"/>
  <c r="G17" i="6" l="1"/>
  <c r="G20" i="6"/>
  <c r="G10" i="6"/>
  <c r="H33" i="9"/>
  <c r="G21" i="6"/>
  <c r="D32" i="9"/>
  <c r="K32" i="9" s="1"/>
  <c r="G16" i="6"/>
  <c r="G16" i="9"/>
  <c r="G15" i="9"/>
  <c r="K10" i="6" l="1"/>
  <c r="J10" i="6"/>
  <c r="G15" i="6"/>
  <c r="G22" i="6"/>
  <c r="K33" i="9"/>
  <c r="G23" i="6"/>
  <c r="J11" i="6" l="1"/>
  <c r="K11" i="6"/>
  <c r="K18" i="6" l="1"/>
  <c r="J18" i="6"/>
  <c r="J24" i="6" l="1"/>
  <c r="K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Eulália Alves da Rocha</author>
  </authors>
  <commentList>
    <comment ref="G10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1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<sst xmlns="http://schemas.openxmlformats.org/spreadsheetml/2006/main" count="198" uniqueCount="91">
  <si>
    <t>TOTAL INCLUSO BDI  (%)</t>
  </si>
  <si>
    <t xml:space="preserve"> TOTAL (R$)</t>
  </si>
  <si>
    <t>SUB - TOTAL</t>
  </si>
  <si>
    <t>m</t>
  </si>
  <si>
    <t>S</t>
  </si>
  <si>
    <t>SINAPI</t>
  </si>
  <si>
    <t>I</t>
  </si>
  <si>
    <t>und</t>
  </si>
  <si>
    <t>m³</t>
  </si>
  <si>
    <t>m²</t>
  </si>
  <si>
    <t>DRENAGEM</t>
  </si>
  <si>
    <t>Placa de sinalização em chapa de aço num 16 com pintura refletiva</t>
  </si>
  <si>
    <t>SINALIZAÇÃO</t>
  </si>
  <si>
    <t>3.1</t>
  </si>
  <si>
    <t>ACESSIBILIDADE</t>
  </si>
  <si>
    <t>2.5</t>
  </si>
  <si>
    <t>2.4</t>
  </si>
  <si>
    <t>2.3</t>
  </si>
  <si>
    <t>2.2</t>
  </si>
  <si>
    <t>2.1</t>
  </si>
  <si>
    <t>1.1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</si>
  <si>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</si>
  <si>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</si>
  <si>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</si>
  <si>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</si>
  <si>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</si>
  <si>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</si>
  <si>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</si>
  <si>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</si>
  <si>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</si>
  <si>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</si>
  <si>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</si>
  <si>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</si>
  <si>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</si>
  <si>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</si>
  <si>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</si>
  <si>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</si>
  <si>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</si>
  <si>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</si>
  <si>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</si>
  <si>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</si>
  <si>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</si>
  <si>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</si>
  <si>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</si>
  <si>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</si>
  <si>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</si>
  <si>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</si>
  <si>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3.0</t>
  </si>
  <si>
    <t>2.0</t>
  </si>
  <si>
    <t>1.0</t>
  </si>
  <si>
    <t>PLANILHA DE CÁLCULO DE QUANTITATIVOS DE PAVIMENTAÇÃO</t>
  </si>
  <si>
    <t>EMPOLAMENTO</t>
  </si>
  <si>
    <t xml:space="preserve">CUSTO UNITÁRIO (R$) </t>
  </si>
  <si>
    <t>ALTURA</t>
  </si>
  <si>
    <r>
      <t xml:space="preserve">Execução de passeio (calçada) ou piso de concreto com concreto moldado in loco, feito em obra, acabamento convencional, espessura 10 cm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</si>
  <si>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BASE MAIOR</t>
  </si>
  <si>
    <t>BASE MENOR</t>
  </si>
  <si>
    <t>Nº DE FAIXAS PINTADAS</t>
  </si>
  <si>
    <t>-</t>
  </si>
  <si>
    <t>Piso podotatil de concreto - direcional e alerta, *40 x 40 x 2,5* cm</t>
  </si>
  <si>
    <t>ÁREA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</si>
  <si>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</si>
  <si>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</si>
  <si>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</si>
  <si>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</si>
  <si>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DRENAGEM SUPERFICIAL</t>
  </si>
  <si>
    <t>m³xkm</t>
  </si>
  <si>
    <t>PREFEITURA MUNICIPAL DE NOVO PROGRESSO - PA</t>
  </si>
  <si>
    <t>LOCAL: BAIRRO CRISTO REI - NOVO PROGRESSO</t>
  </si>
  <si>
    <t>QUANT.</t>
  </si>
  <si>
    <t>RUA SANTA ANA</t>
  </si>
  <si>
    <t>EXECUÇÃO DE DRENAGEM E PAVIMENTAÇÃO DE VIAS URBANAS, NOS BAIRROS BELA VISTA E CRISTO REI, NO MUNICÍPIO DE NOVO PROGRESSO/PA</t>
  </si>
  <si>
    <t>OBRA: EXECUÇÃO DE DRENAGEM E PAVIMENTAÇÃO DE VIAS URBANAS, NOS BAIRROS BELA VISTA E CRISTO REI, NO MUNICÍPIO DE NOVO PROGRESSO/PA</t>
  </si>
  <si>
    <r>
      <t xml:space="preserve">	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</si>
  <si>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PINTURA DE FAIXA DE PEDESTRE OU ZEBRADA TINTA RETRORREFLETIVA A BASE DE RESINA ACRÍLICA COM MICROESFERAS DE VIDRO, E = 30 CM, APLICAÇÃO MANUAL. AF_05/2021</t>
  </si>
  <si>
    <r>
      <t>TUBO ACO GALVANIZADO COM COSTURA, CLASSE MEDIA, DN 2", E = *3,65* MM, PESO *5,10* KG/M (NBR 5580) -</t>
    </r>
    <r>
      <rPr>
        <b/>
        <sz val="11"/>
        <rFont val="Calibri"/>
        <family val="2"/>
        <scheme val="minor"/>
      </rPr>
      <t>SUPORTE PLACA</t>
    </r>
  </si>
  <si>
    <t>GUIA (MEIO-FIO) E SARJETA CONJUGADOS DE CONCRETO, MOLDADA IN LOCO EM TRECHO RETO COM EXTRUSORA, 45 CM BASE (15 CM BASE DA GUIA + 30 CM BASE DA SARJETA) X 22 CM ALTURA. AF_06/2016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</si>
  <si>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t>
  </si>
  <si>
    <t>PREPARO DE FUNDO DE VALA COM LARGURA MENOR QUE 1,5 M (ACERTO DO SOLO NATURAL). AF_08/2020</t>
  </si>
  <si>
    <t>TRANSPORTE COM CAMINHÃO BASCULANTE DE 6 M³, EM VIA URBANA EM REVESTIMENTO PRIMÁRIO (UNIDADE: TXKM). AF_07/2020</t>
  </si>
  <si>
    <t>TABELA DE REFERÊNCIA - SINAPI / PA / 06_2023 /SEM DESONERAÇÃO</t>
  </si>
  <si>
    <r>
      <t xml:space="preserve">PINTURA DE EIXO VIÁRIO SOBRE ASFALTO COM TINTA RETRORREFLETIVA A BASE DE RESINA ACRÍLICA COM MICROESFERAS DE VIDRO, APLICAÇÃO MECÂNICA COM DEMARCADORA AUTOPROPELIDA. AF_05/2021 - </t>
    </r>
    <r>
      <rPr>
        <b/>
        <sz val="11"/>
        <color theme="1"/>
        <rFont val="Calibri"/>
        <family val="2"/>
        <scheme val="minor"/>
      </rPr>
      <t>FAIXA CONTINUA E SECCIONADA</t>
    </r>
  </si>
  <si>
    <t>2.4.1</t>
  </si>
  <si>
    <t>2.4.2</t>
  </si>
  <si>
    <t>2.4.3</t>
  </si>
  <si>
    <t>2.4.4</t>
  </si>
  <si>
    <t>2.5.1</t>
  </si>
  <si>
    <t>3.2</t>
  </si>
  <si>
    <t>3.3</t>
  </si>
  <si>
    <t>3.4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</si>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</sst>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1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1" applyNumberFormat="1" applyFont="1" applyBorder="1" applyAlignment="1" applyProtection="1">
      <alignment horizontal="center" vertical="center"/>
    </xf>
    <xf numFmtId="2" fontId="0" fillId="0" borderId="3" xfId="0" quotePrefix="1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3" fontId="0" fillId="0" borderId="0" xfId="6" applyFont="1"/>
    <xf numFmtId="0" fontId="0" fillId="0" borderId="3" xfId="0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0" fontId="1" fillId="0" borderId="15" xfId="7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0" fillId="0" borderId="30" xfId="0" applyBorder="1" applyAlignment="1">
      <alignment horizontal="justify" vertical="center" wrapText="1"/>
    </xf>
    <xf numFmtId="2" fontId="0" fillId="0" borderId="30" xfId="0" applyNumberFormat="1" applyBorder="1" applyAlignment="1">
      <alignment horizontal="center" vertical="center"/>
    </xf>
    <xf numFmtId="2" fontId="0" fillId="4" borderId="30" xfId="0" applyNumberFormat="1" applyFill="1" applyBorder="1" applyAlignment="1" applyProtection="1">
      <alignment horizontal="center" vertical="center"/>
      <protection locked="0"/>
    </xf>
    <xf numFmtId="2" fontId="3" fillId="0" borderId="30" xfId="1" applyNumberFormat="1" applyFont="1" applyBorder="1" applyAlignment="1" applyProtection="1">
      <alignment horizontal="center" vertical="center"/>
    </xf>
    <xf numFmtId="0" fontId="3" fillId="0" borderId="31" xfId="1" applyFont="1" applyBorder="1" applyAlignment="1" applyProtection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</cellXfs>
  <cellStyles count="8">
    <cellStyle name="Hiperlink" xfId="1" builtinId="8"/>
    <cellStyle name="Normal" xfId="0" builtinId="0"/>
    <cellStyle name="Normal 10 2" xfId="2" xr:uid="{00000000-0005-0000-0000-000002000000}"/>
    <cellStyle name="Normal 11" xfId="3" xr:uid="{00000000-0005-0000-0000-000003000000}"/>
    <cellStyle name="Normal 2 10" xfId="4" xr:uid="{00000000-0005-0000-0000-000004000000}"/>
    <cellStyle name="Normal 4 2" xfId="5" xr:uid="{00000000-0005-0000-0000-000005000000}"/>
    <cellStyle name="Porcentagem" xfId="7" builtin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@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8" zoomScale="90" zoomScaleNormal="90" workbookViewId="0">
      <selection activeCell="J26" sqref="J26:K26"/>
    </sheetView>
  </sheetViews>
  <sheetFormatPr defaultRowHeight="14.4" x14ac:dyDescent="0.3"/>
  <cols>
    <col min="2" max="2" width="11" customWidth="1"/>
    <col min="3" max="3" width="10" customWidth="1"/>
    <col min="4" max="4" width="10.109375" customWidth="1"/>
    <col min="5" max="5" width="40.5546875" customWidth="1"/>
    <col min="6" max="6" width="8.5546875" customWidth="1"/>
    <col min="7" max="7" width="10.6640625" customWidth="1"/>
    <col min="8" max="8" width="10" customWidth="1"/>
    <col min="9" max="9" width="9.6640625" customWidth="1"/>
    <col min="10" max="10" width="14.88671875" customWidth="1"/>
    <col min="11" max="11" width="15.33203125" customWidth="1"/>
  </cols>
  <sheetData>
    <row r="1" spans="1:16" ht="18" x14ac:dyDescent="0.3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6" ht="18" x14ac:dyDescent="0.3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6" x14ac:dyDescent="0.3">
      <c r="A3" s="71" t="s">
        <v>71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6" ht="16.5" customHeight="1" x14ac:dyDescent="0.3">
      <c r="A4" s="26"/>
      <c r="B4" s="27"/>
      <c r="C4" s="27"/>
      <c r="D4" s="27"/>
      <c r="E4" s="27"/>
      <c r="F4" s="27"/>
      <c r="G4" s="27"/>
      <c r="H4" s="27"/>
      <c r="I4" s="77" t="s">
        <v>31</v>
      </c>
      <c r="J4" s="77"/>
      <c r="K4" s="29">
        <v>0.14019999999999999</v>
      </c>
    </row>
    <row r="5" spans="1:16" x14ac:dyDescent="0.3">
      <c r="A5" s="30" t="s">
        <v>80</v>
      </c>
      <c r="B5" s="31"/>
      <c r="C5" s="31"/>
      <c r="D5" s="31"/>
      <c r="E5" s="31"/>
      <c r="F5" s="31"/>
      <c r="G5" s="31"/>
      <c r="H5" s="32"/>
      <c r="I5" s="77" t="s">
        <v>30</v>
      </c>
      <c r="J5" s="77"/>
      <c r="K5" s="29">
        <v>0.2097</v>
      </c>
    </row>
    <row r="6" spans="1:16" ht="13.5" customHeight="1" x14ac:dyDescent="0.3">
      <c r="A6" s="30"/>
      <c r="B6" s="31"/>
      <c r="C6" s="31"/>
      <c r="D6" s="31"/>
      <c r="E6" s="31"/>
      <c r="F6" s="31"/>
      <c r="G6" s="31"/>
      <c r="H6" s="32"/>
      <c r="I6" s="32"/>
      <c r="J6" s="28"/>
      <c r="K6" s="33"/>
      <c r="N6" t="s">
        <v>90</v>
      </c>
      <c r="O6" t="s">
        <v>90</v>
      </c>
      <c r="P6" t="s">
        <v>90</v>
      </c>
    </row>
    <row r="7" spans="1:16" ht="18" x14ac:dyDescent="0.3">
      <c r="A7" s="65" t="str">
        <f>MEMORIAL!A6</f>
        <v>RUA SANTA ANA</v>
      </c>
      <c r="B7" s="66"/>
      <c r="C7" s="66"/>
      <c r="D7" s="66"/>
      <c r="E7" s="66"/>
      <c r="F7" s="66"/>
      <c r="G7" s="66"/>
      <c r="H7" s="66"/>
      <c r="I7" s="66"/>
      <c r="J7" s="66"/>
      <c r="K7" s="67"/>
      <c r="N7" t="s">
        <v>90</v>
      </c>
      <c r="O7" t="s">
        <v>90</v>
      </c>
    </row>
    <row r="8" spans="1:16" ht="42.75" customHeight="1" x14ac:dyDescent="0.3">
      <c r="A8" s="34" t="s">
        <v>29</v>
      </c>
      <c r="B8" s="21" t="s">
        <v>28</v>
      </c>
      <c r="C8" s="21" t="s">
        <v>27</v>
      </c>
      <c r="D8" s="22" t="s">
        <v>26</v>
      </c>
      <c r="E8" s="21" t="s">
        <v>25</v>
      </c>
      <c r="F8" s="21" t="s">
        <v>24</v>
      </c>
      <c r="G8" s="22" t="s">
        <v>69</v>
      </c>
      <c r="H8" s="22" t="s">
        <v>52</v>
      </c>
      <c r="I8" s="22" t="s">
        <v>23</v>
      </c>
      <c r="J8" s="23" t="s">
        <v>22</v>
      </c>
      <c r="K8" s="35" t="s">
        <v>21</v>
      </c>
      <c r="O8" t="s">
        <v>90</v>
      </c>
    </row>
    <row r="9" spans="1:16" ht="20.25" customHeight="1" x14ac:dyDescent="0.3">
      <c r="A9" s="36">
        <v>1</v>
      </c>
      <c r="B9" s="6"/>
      <c r="C9" s="6"/>
      <c r="D9" s="6"/>
      <c r="E9" s="5" t="s">
        <v>14</v>
      </c>
      <c r="F9" s="4"/>
      <c r="G9" s="4"/>
      <c r="H9" s="7"/>
      <c r="I9" s="7"/>
      <c r="J9" s="10"/>
      <c r="K9" s="37"/>
    </row>
    <row r="10" spans="1:16" ht="72" x14ac:dyDescent="0.3">
      <c r="A10" s="38" t="s">
        <v>20</v>
      </c>
      <c r="B10" s="2">
        <v>94994</v>
      </c>
      <c r="C10" s="2" t="s">
        <v>5</v>
      </c>
      <c r="D10" s="2" t="s">
        <v>4</v>
      </c>
      <c r="E10" s="12" t="s">
        <v>54</v>
      </c>
      <c r="F10" s="1" t="s">
        <v>9</v>
      </c>
      <c r="G10" s="16">
        <f>MEMORIAL!I10</f>
        <v>28.560000000000002</v>
      </c>
      <c r="H10" s="16">
        <v>115.4</v>
      </c>
      <c r="I10" s="16">
        <f>TRUNC(H10*(1+$K$5),2)</f>
        <v>139.59</v>
      </c>
      <c r="J10" s="16">
        <f>TRUNC(G10*H10,2)</f>
        <v>3295.82</v>
      </c>
      <c r="K10" s="39">
        <f>TRUNC(G10*I10,2)</f>
        <v>3986.69</v>
      </c>
    </row>
    <row r="11" spans="1:16" x14ac:dyDescent="0.3">
      <c r="A11" s="56" t="s">
        <v>2</v>
      </c>
      <c r="B11" s="57"/>
      <c r="C11" s="57"/>
      <c r="D11" s="57"/>
      <c r="E11" s="57"/>
      <c r="F11" s="57"/>
      <c r="G11" s="57"/>
      <c r="H11" s="57"/>
      <c r="I11" s="58"/>
      <c r="J11" s="11">
        <f>J10</f>
        <v>3295.82</v>
      </c>
      <c r="K11" s="40">
        <f>K10</f>
        <v>3986.69</v>
      </c>
    </row>
    <row r="12" spans="1:16" ht="21.75" customHeight="1" x14ac:dyDescent="0.3">
      <c r="A12" s="36">
        <v>2</v>
      </c>
      <c r="B12" s="5"/>
      <c r="C12" s="5"/>
      <c r="D12" s="5"/>
      <c r="E12" s="5" t="s">
        <v>12</v>
      </c>
      <c r="F12" s="4"/>
      <c r="G12" s="4"/>
      <c r="H12" s="7"/>
      <c r="I12" s="7"/>
      <c r="J12" s="10"/>
      <c r="K12" s="37"/>
    </row>
    <row r="13" spans="1:16" ht="98.4" customHeight="1" x14ac:dyDescent="0.3">
      <c r="A13" s="38" t="s">
        <v>19</v>
      </c>
      <c r="B13" s="2">
        <v>102512</v>
      </c>
      <c r="C13" s="2" t="s">
        <v>5</v>
      </c>
      <c r="D13" s="2" t="s">
        <v>4</v>
      </c>
      <c r="E13" s="12" t="str">
        <f>MEMORIAL!B14</f>
        <v>PINTURA DE EIXO VIÁRIO SOBRE ASFALTO COM TINTA RETRORREFLETIVA A BASE DE RESINA ACRÍLICA COM MICROESFERAS DE VIDRO, APLICAÇÃO MECÂNICA COM DEMARCADORA AUTOPROPELIDA. AF_05/2021 - FAIXA CONTINUA E SECCIONADA</v>
      </c>
      <c r="F13" s="1" t="s">
        <v>3</v>
      </c>
      <c r="G13" s="16">
        <f>MEMORIAL!G14</f>
        <v>1770</v>
      </c>
      <c r="H13" s="16">
        <v>5.1100000000000003</v>
      </c>
      <c r="I13" s="16">
        <f>TRUNC(H13*(1+$K$5),2)</f>
        <v>6.18</v>
      </c>
      <c r="J13" s="16">
        <f>TRUNC(G13*H13,2)</f>
        <v>9044.7000000000007</v>
      </c>
      <c r="K13" s="39">
        <f>TRUNC(I13*G13,2)</f>
        <v>10938.6</v>
      </c>
    </row>
    <row r="14" spans="1:16" ht="98.4" customHeight="1" x14ac:dyDescent="0.3">
      <c r="A14" s="38" t="s">
        <v>18</v>
      </c>
      <c r="B14" s="2">
        <v>102509</v>
      </c>
      <c r="C14" s="2" t="s">
        <v>5</v>
      </c>
      <c r="D14" s="2" t="s">
        <v>4</v>
      </c>
      <c r="E14" s="12" t="str">
        <f>MEMORIAL!B15</f>
        <v>PINTURA DE FAIXA DE PEDESTRE OU ZEBRADA TINTA RETRORREFLETIVA A BASE DE RESINA ACRÍLICA COM MICROESFERAS DE VIDRO, E = 30 CM, APLICAÇÃO MANUAL. AF_05/2021</v>
      </c>
      <c r="F14" s="1" t="s">
        <v>9</v>
      </c>
      <c r="G14" s="16">
        <f>MEMORIAL!G15</f>
        <v>84.000000000000014</v>
      </c>
      <c r="H14" s="16">
        <v>24.22</v>
      </c>
      <c r="I14" s="16">
        <f t="shared" ref="I14" si="0">TRUNC(H14*(1+$K$5),2)</f>
        <v>29.29</v>
      </c>
      <c r="J14" s="16">
        <f t="shared" ref="J14:J17" si="1">TRUNC(G14*H14,2)</f>
        <v>2034.48</v>
      </c>
      <c r="K14" s="39">
        <f t="shared" ref="K14:K17" si="2">TRUNC(I14*G14,2)</f>
        <v>2460.36</v>
      </c>
    </row>
    <row r="15" spans="1:16" ht="28.8" x14ac:dyDescent="0.3">
      <c r="A15" s="38" t="s">
        <v>17</v>
      </c>
      <c r="B15" s="14">
        <v>36178</v>
      </c>
      <c r="C15" s="14" t="s">
        <v>5</v>
      </c>
      <c r="D15" s="14" t="s">
        <v>6</v>
      </c>
      <c r="E15" s="13" t="s">
        <v>59</v>
      </c>
      <c r="F15" s="17" t="s">
        <v>7</v>
      </c>
      <c r="G15" s="18">
        <f>MEMORIAL!G16</f>
        <v>41.999999999999993</v>
      </c>
      <c r="H15" s="18">
        <v>15.86</v>
      </c>
      <c r="I15" s="16">
        <f>TRUNC(H15*(1+$K$4),2)</f>
        <v>18.079999999999998</v>
      </c>
      <c r="J15" s="16">
        <f t="shared" si="1"/>
        <v>666.12</v>
      </c>
      <c r="K15" s="39">
        <f t="shared" si="2"/>
        <v>759.36</v>
      </c>
    </row>
    <row r="16" spans="1:16" ht="28.8" x14ac:dyDescent="0.3">
      <c r="A16" s="38" t="s">
        <v>16</v>
      </c>
      <c r="B16" s="2">
        <v>34723</v>
      </c>
      <c r="C16" s="2" t="s">
        <v>5</v>
      </c>
      <c r="D16" s="2" t="s">
        <v>6</v>
      </c>
      <c r="E16" s="12" t="s">
        <v>11</v>
      </c>
      <c r="F16" s="1" t="s">
        <v>9</v>
      </c>
      <c r="G16" s="16">
        <f>MEMORIAL!G19+MEMORIAL!G20+MEMORIAL!G21+MEMORIAL!G22</f>
        <v>3.5249999999999999</v>
      </c>
      <c r="H16" s="16">
        <v>577.5</v>
      </c>
      <c r="I16" s="16">
        <f t="shared" ref="I16:I17" si="3">TRUNC(H16*(1+$K$4),2)</f>
        <v>658.46</v>
      </c>
      <c r="J16" s="16">
        <f t="shared" si="1"/>
        <v>2035.68</v>
      </c>
      <c r="K16" s="39">
        <f t="shared" si="2"/>
        <v>2321.0700000000002</v>
      </c>
    </row>
    <row r="17" spans="1:11" ht="43.2" x14ac:dyDescent="0.3">
      <c r="A17" s="38" t="s">
        <v>15</v>
      </c>
      <c r="B17" s="2">
        <v>7696</v>
      </c>
      <c r="C17" s="2" t="s">
        <v>5</v>
      </c>
      <c r="D17" s="2" t="s">
        <v>6</v>
      </c>
      <c r="E17" s="13" t="str">
        <f>MEMORIAL!B25</f>
        <v>TUBO ACO GALVANIZADO COM COSTURA, CLASSE MEDIA, DN 2", E = *3,65* MM, PESO *5,10* KG/M (NBR 5580) -SUPORTE PLACA</v>
      </c>
      <c r="F17" s="1" t="s">
        <v>3</v>
      </c>
      <c r="G17" s="16">
        <f>MEMORIAL!G25</f>
        <v>42</v>
      </c>
      <c r="H17" s="16">
        <v>67.099999999999994</v>
      </c>
      <c r="I17" s="16">
        <f t="shared" si="3"/>
        <v>76.5</v>
      </c>
      <c r="J17" s="16">
        <f t="shared" si="1"/>
        <v>2818.2</v>
      </c>
      <c r="K17" s="39">
        <f t="shared" si="2"/>
        <v>3213</v>
      </c>
    </row>
    <row r="18" spans="1:11" x14ac:dyDescent="0.3">
      <c r="A18" s="56" t="s">
        <v>2</v>
      </c>
      <c r="B18" s="57"/>
      <c r="C18" s="57"/>
      <c r="D18" s="57"/>
      <c r="E18" s="57"/>
      <c r="F18" s="57"/>
      <c r="G18" s="57"/>
      <c r="H18" s="57"/>
      <c r="I18" s="58"/>
      <c r="J18" s="11">
        <f>SUM(J13:J17)</f>
        <v>16599.18</v>
      </c>
      <c r="K18" s="40">
        <f>SUM(K13:K17)</f>
        <v>19692.390000000003</v>
      </c>
    </row>
    <row r="19" spans="1:11" ht="18.75" customHeight="1" x14ac:dyDescent="0.3">
      <c r="A19" s="36">
        <v>3</v>
      </c>
      <c r="B19" s="6"/>
      <c r="C19" s="6"/>
      <c r="D19" s="6"/>
      <c r="E19" s="5" t="s">
        <v>10</v>
      </c>
      <c r="F19" s="4"/>
      <c r="G19" s="4"/>
      <c r="H19" s="7"/>
      <c r="I19" s="7"/>
      <c r="J19" s="10"/>
      <c r="K19" s="37"/>
    </row>
    <row r="20" spans="1:11" ht="72" x14ac:dyDescent="0.3">
      <c r="A20" s="41" t="s">
        <v>13</v>
      </c>
      <c r="B20" s="2">
        <v>94267</v>
      </c>
      <c r="C20" s="2" t="s">
        <v>5</v>
      </c>
      <c r="D20" s="3" t="s">
        <v>4</v>
      </c>
      <c r="E20" s="12" t="str">
        <f>MEMORIAL!B30</f>
        <v>GUIA (MEIO-FIO) E SARJETA CONJUGADOS DE CONCRETO, MOLDADA IN LOCO EM TRECHO RETO COM EXTRUSORA, 45 CM BASE (15 CM BASE DA GUIA + 30 CM BASE DA SARJETA) X 22 CM ALTURA. AF_06/2016</v>
      </c>
      <c r="F20" s="8" t="str">
        <f>MEMORIAL!L30</f>
        <v>m</v>
      </c>
      <c r="G20" s="8">
        <f>MEMORIAL!K30</f>
        <v>1150</v>
      </c>
      <c r="H20" s="8">
        <v>65.28</v>
      </c>
      <c r="I20" s="16">
        <f>TRUNC(H20*(1+$K$5),2)</f>
        <v>78.959999999999994</v>
      </c>
      <c r="J20" s="8">
        <f>TRUNC(G20*H20,2)</f>
        <v>75072</v>
      </c>
      <c r="K20" s="39">
        <f>TRUNC(I20*G20,2)</f>
        <v>90804</v>
      </c>
    </row>
    <row r="21" spans="1:11" ht="129.6" x14ac:dyDescent="0.3">
      <c r="A21" s="41" t="s">
        <v>87</v>
      </c>
      <c r="B21" s="2">
        <v>90105</v>
      </c>
      <c r="C21" s="2" t="s">
        <v>5</v>
      </c>
      <c r="D21" s="3" t="s">
        <v>4</v>
      </c>
      <c r="E21" s="12" t="str">
        <f>MEMORIAL!B31</f>
        <v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v>
      </c>
      <c r="F21" s="8" t="str">
        <f>MEMORIAL!L31</f>
        <v>m³</v>
      </c>
      <c r="G21" s="8">
        <f>MEMORIAL!K31</f>
        <v>201.82499999999999</v>
      </c>
      <c r="H21" s="8">
        <v>8.4700000000000006</v>
      </c>
      <c r="I21" s="16">
        <f t="shared" ref="I21:I23" si="4">TRUNC(H21*(1+$K$5),2)</f>
        <v>10.24</v>
      </c>
      <c r="J21" s="8">
        <f t="shared" ref="J21:J23" si="5">TRUNC(G21*H21,2)</f>
        <v>1709.45</v>
      </c>
      <c r="K21" s="39">
        <f t="shared" ref="K21:K23" si="6">TRUNC(I21*G21,2)</f>
        <v>2066.6799999999998</v>
      </c>
    </row>
    <row r="22" spans="1:11" ht="43.2" x14ac:dyDescent="0.3">
      <c r="A22" s="41" t="s">
        <v>88</v>
      </c>
      <c r="B22" s="2">
        <v>101616</v>
      </c>
      <c r="C22" s="2" t="s">
        <v>5</v>
      </c>
      <c r="D22" s="3" t="s">
        <v>4</v>
      </c>
      <c r="E22" s="12" t="str">
        <f>MEMORIAL!B32</f>
        <v>PREPARO DE FUNDO DE VALA COM LARGURA MENOR QUE 1,5 M (ACERTO DO SOLO NATURAL). AF_08/2020</v>
      </c>
      <c r="F22" s="8" t="str">
        <f>MEMORIAL!L32</f>
        <v>m²</v>
      </c>
      <c r="G22" s="8">
        <f>MEMORIAL!K32</f>
        <v>1345.5</v>
      </c>
      <c r="H22" s="8">
        <v>6.16</v>
      </c>
      <c r="I22" s="16">
        <f t="shared" si="4"/>
        <v>7.45</v>
      </c>
      <c r="J22" s="8">
        <f t="shared" si="5"/>
        <v>8288.2800000000007</v>
      </c>
      <c r="K22" s="39">
        <f t="shared" si="6"/>
        <v>10023.969999999999</v>
      </c>
    </row>
    <row r="23" spans="1:11" ht="43.2" x14ac:dyDescent="0.3">
      <c r="A23" s="41" t="s">
        <v>89</v>
      </c>
      <c r="B23" s="2">
        <v>97917</v>
      </c>
      <c r="C23" s="2" t="s">
        <v>5</v>
      </c>
      <c r="D23" s="3" t="s">
        <v>4</v>
      </c>
      <c r="E23" s="12" t="str">
        <f>MEMORIAL!B33</f>
        <v>TRANSPORTE COM CAMINHÃO BASCULANTE DE 6 M³, EM VIA URBANA EM REVESTIMENTO PRIMÁRIO (UNIDADE: TXKM). AF_07/2020</v>
      </c>
      <c r="F23" s="8" t="str">
        <f>MEMORIAL!L33</f>
        <v>m³xkm</v>
      </c>
      <c r="G23" s="8">
        <f>MEMORIAL!H33</f>
        <v>252.28125</v>
      </c>
      <c r="H23" s="8">
        <v>1.94</v>
      </c>
      <c r="I23" s="16">
        <f t="shared" si="4"/>
        <v>2.34</v>
      </c>
      <c r="J23" s="8">
        <f t="shared" si="5"/>
        <v>489.42</v>
      </c>
      <c r="K23" s="39">
        <f t="shared" si="6"/>
        <v>590.33000000000004</v>
      </c>
    </row>
    <row r="24" spans="1:11" x14ac:dyDescent="0.3">
      <c r="A24" s="56" t="s">
        <v>2</v>
      </c>
      <c r="B24" s="57"/>
      <c r="C24" s="57"/>
      <c r="D24" s="57"/>
      <c r="E24" s="57"/>
      <c r="F24" s="57"/>
      <c r="G24" s="57"/>
      <c r="H24" s="57"/>
      <c r="I24" s="58"/>
      <c r="J24" s="11">
        <f>SUM(J20:J23)</f>
        <v>85559.15</v>
      </c>
      <c r="K24" s="40">
        <f>SUM(K20:K23)</f>
        <v>103484.98</v>
      </c>
    </row>
    <row r="25" spans="1:11" ht="17.399999999999999" x14ac:dyDescent="0.3">
      <c r="A25" s="59" t="s">
        <v>1</v>
      </c>
      <c r="B25" s="60"/>
      <c r="C25" s="60"/>
      <c r="D25" s="60"/>
      <c r="E25" s="60"/>
      <c r="F25" s="60"/>
      <c r="G25" s="60"/>
      <c r="H25" s="60"/>
      <c r="I25" s="61"/>
      <c r="J25" s="52">
        <f>J24+J18+J11</f>
        <v>105454.15</v>
      </c>
      <c r="K25" s="53"/>
    </row>
    <row r="26" spans="1:11" ht="18" thickBot="1" x14ac:dyDescent="0.35">
      <c r="A26" s="62" t="s">
        <v>0</v>
      </c>
      <c r="B26" s="63"/>
      <c r="C26" s="63"/>
      <c r="D26" s="63"/>
      <c r="E26" s="63"/>
      <c r="F26" s="63"/>
      <c r="G26" s="63"/>
      <c r="H26" s="63"/>
      <c r="I26" s="64"/>
      <c r="J26" s="54">
        <f>K24+K18+K11</f>
        <v>127164.06</v>
      </c>
      <c r="K26" s="55"/>
    </row>
    <row r="28" spans="1:11" x14ac:dyDescent="0.3">
      <c r="K28" s="24"/>
    </row>
  </sheetData>
  <mergeCells count="13">
    <mergeCell ref="A7:K7"/>
    <mergeCell ref="A1:K1"/>
    <mergeCell ref="A3:K3"/>
    <mergeCell ref="A2:K2"/>
    <mergeCell ref="I4:J4"/>
    <mergeCell ref="I5:J5"/>
    <mergeCell ref="J25:K25"/>
    <mergeCell ref="J26:K26"/>
    <mergeCell ref="A11:I11"/>
    <mergeCell ref="A18:I18"/>
    <mergeCell ref="A24:I24"/>
    <mergeCell ref="A25:I25"/>
    <mergeCell ref="A26:I26"/>
  </mergeCells>
  <phoneticPr fontId="12" type="noConversion"/>
  <pageMargins left="0.51181102362204722" right="0.51181102362204722" top="1.3779527559055118" bottom="0.78740157480314965" header="0.31496062992125984" footer="0.31496062992125984"/>
  <pageSetup paperSize="9" scale="62" orientation="portrait" horizontalDpi="1200" verticalDpi="1200" r:id="rId1"/>
  <headerFooter>
    <oddHeader>&amp;L
&amp;"-,Negrito itálico"PREFEITURA MUNICIPAL DE NOVO PROGRESSO
PODER EXECUTIVO
CNPJ:10.221.768/0001-20
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topLeftCell="A11" zoomScale="80" zoomScaleNormal="80" workbookViewId="0">
      <selection activeCell="G15" sqref="G15"/>
    </sheetView>
  </sheetViews>
  <sheetFormatPr defaultRowHeight="14.4" x14ac:dyDescent="0.3"/>
  <cols>
    <col min="2" max="2" width="29.5546875" customWidth="1"/>
    <col min="3" max="3" width="11.5546875" customWidth="1"/>
    <col min="4" max="4" width="11.6640625" customWidth="1"/>
    <col min="5" max="5" width="15.33203125" customWidth="1"/>
    <col min="6" max="6" width="13.44140625" customWidth="1"/>
    <col min="7" max="7" width="10.44140625" customWidth="1"/>
    <col min="8" max="8" width="13.6640625" customWidth="1"/>
  </cols>
  <sheetData>
    <row r="1" spans="1:12" ht="15" thickBot="1" x14ac:dyDescent="0.35"/>
    <row r="2" spans="1:12" ht="18" x14ac:dyDescent="0.3">
      <c r="A2" s="116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5.6" x14ac:dyDescent="0.3">
      <c r="A3" s="119" t="s">
        <v>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18" x14ac:dyDescent="0.3">
      <c r="A4" s="122" t="s">
        <v>68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2" x14ac:dyDescent="0.3">
      <c r="A5" s="42"/>
      <c r="B5" s="43"/>
      <c r="C5" s="32"/>
      <c r="D5" s="32"/>
      <c r="E5" s="32"/>
      <c r="F5" s="32"/>
      <c r="G5" s="32"/>
      <c r="H5" s="32"/>
      <c r="I5" s="32"/>
      <c r="J5" s="32"/>
      <c r="K5" s="32"/>
      <c r="L5" s="44"/>
    </row>
    <row r="6" spans="1:12" ht="18" x14ac:dyDescent="0.3">
      <c r="A6" s="125" t="s">
        <v>70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 x14ac:dyDescent="0.3">
      <c r="A7" s="36" t="s">
        <v>49</v>
      </c>
      <c r="B7" s="113" t="s">
        <v>14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1:12" x14ac:dyDescent="0.3">
      <c r="A8" s="88" t="s">
        <v>29</v>
      </c>
      <c r="B8" s="89" t="s">
        <v>25</v>
      </c>
      <c r="C8" s="91" t="s">
        <v>55</v>
      </c>
      <c r="D8" s="91"/>
      <c r="E8" s="91" t="s">
        <v>56</v>
      </c>
      <c r="F8" s="91"/>
      <c r="G8" s="21" t="s">
        <v>53</v>
      </c>
      <c r="H8" s="21" t="s">
        <v>43</v>
      </c>
      <c r="I8" s="91" t="s">
        <v>39</v>
      </c>
      <c r="J8" s="103" t="s">
        <v>33</v>
      </c>
      <c r="K8" s="104"/>
      <c r="L8" s="105"/>
    </row>
    <row r="9" spans="1:12" x14ac:dyDescent="0.3">
      <c r="A9" s="88"/>
      <c r="B9" s="89"/>
      <c r="C9" s="91" t="s">
        <v>38</v>
      </c>
      <c r="D9" s="91"/>
      <c r="E9" s="91" t="s">
        <v>38</v>
      </c>
      <c r="F9" s="91"/>
      <c r="G9" s="21" t="s">
        <v>38</v>
      </c>
      <c r="H9" s="21" t="s">
        <v>33</v>
      </c>
      <c r="I9" s="91"/>
      <c r="J9" s="106"/>
      <c r="K9" s="107"/>
      <c r="L9" s="108"/>
    </row>
    <row r="10" spans="1:12" ht="119.4" customHeight="1" x14ac:dyDescent="0.3">
      <c r="A10" s="38" t="s">
        <v>20</v>
      </c>
      <c r="B10" s="25" t="s">
        <v>73</v>
      </c>
      <c r="C10" s="112">
        <v>2.2000000000000002</v>
      </c>
      <c r="D10" s="112"/>
      <c r="E10" s="112">
        <v>1.2</v>
      </c>
      <c r="F10" s="112"/>
      <c r="G10" s="16">
        <v>1.2</v>
      </c>
      <c r="H10" s="15">
        <v>14</v>
      </c>
      <c r="I10" s="9">
        <f>(((C10+E10)*G10)/2)*H10</f>
        <v>28.560000000000002</v>
      </c>
      <c r="J10" s="83" t="s">
        <v>9</v>
      </c>
      <c r="K10" s="84"/>
      <c r="L10" s="85"/>
    </row>
    <row r="11" spans="1:12" x14ac:dyDescent="0.3">
      <c r="A11" s="36" t="s">
        <v>48</v>
      </c>
      <c r="B11" s="86" t="s">
        <v>12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12" x14ac:dyDescent="0.3">
      <c r="A12" s="88" t="s">
        <v>29</v>
      </c>
      <c r="B12" s="89" t="s">
        <v>25</v>
      </c>
      <c r="C12" s="21" t="s">
        <v>46</v>
      </c>
      <c r="D12" s="21" t="s">
        <v>45</v>
      </c>
      <c r="E12" s="21" t="s">
        <v>57</v>
      </c>
      <c r="F12" s="21" t="s">
        <v>43</v>
      </c>
      <c r="G12" s="91" t="s">
        <v>39</v>
      </c>
      <c r="H12" s="103" t="s">
        <v>33</v>
      </c>
      <c r="I12" s="104"/>
      <c r="J12" s="104"/>
      <c r="K12" s="104"/>
      <c r="L12" s="105"/>
    </row>
    <row r="13" spans="1:12" x14ac:dyDescent="0.3">
      <c r="A13" s="88"/>
      <c r="B13" s="89"/>
      <c r="C13" s="21" t="s">
        <v>38</v>
      </c>
      <c r="D13" s="21" t="s">
        <v>38</v>
      </c>
      <c r="E13" s="21" t="s">
        <v>37</v>
      </c>
      <c r="F13" s="21" t="s">
        <v>37</v>
      </c>
      <c r="G13" s="91"/>
      <c r="H13" s="106"/>
      <c r="I13" s="107"/>
      <c r="J13" s="107"/>
      <c r="K13" s="107"/>
      <c r="L13" s="108"/>
    </row>
    <row r="14" spans="1:12" ht="129.6" x14ac:dyDescent="0.3">
      <c r="A14" s="41" t="s">
        <v>19</v>
      </c>
      <c r="B14" s="12" t="s">
        <v>81</v>
      </c>
      <c r="C14" s="16">
        <v>0.1</v>
      </c>
      <c r="D14" s="16">
        <v>590</v>
      </c>
      <c r="E14" s="16" t="s">
        <v>58</v>
      </c>
      <c r="F14" s="15">
        <v>3</v>
      </c>
      <c r="G14" s="16">
        <f>D14*F14</f>
        <v>1770</v>
      </c>
      <c r="H14" s="83" t="s">
        <v>3</v>
      </c>
      <c r="I14" s="84"/>
      <c r="J14" s="84"/>
      <c r="K14" s="84"/>
      <c r="L14" s="85"/>
    </row>
    <row r="15" spans="1:12" ht="100.8" x14ac:dyDescent="0.3">
      <c r="A15" s="41" t="s">
        <v>18</v>
      </c>
      <c r="B15" s="12" t="s">
        <v>74</v>
      </c>
      <c r="C15" s="16">
        <v>0.4</v>
      </c>
      <c r="D15" s="16">
        <v>3</v>
      </c>
      <c r="E15" s="16">
        <v>10</v>
      </c>
      <c r="F15" s="16">
        <f>ROUNDUP(H10/2,0)</f>
        <v>7</v>
      </c>
      <c r="G15" s="16">
        <f>C15*D15*E15*F15</f>
        <v>84.000000000000014</v>
      </c>
      <c r="H15" s="83" t="s">
        <v>9</v>
      </c>
      <c r="I15" s="84"/>
      <c r="J15" s="84"/>
      <c r="K15" s="84"/>
      <c r="L15" s="85"/>
    </row>
    <row r="16" spans="1:12" ht="43.2" x14ac:dyDescent="0.3">
      <c r="A16" s="41" t="s">
        <v>17</v>
      </c>
      <c r="B16" s="12" t="s">
        <v>59</v>
      </c>
      <c r="C16" s="16">
        <v>0.4</v>
      </c>
      <c r="D16" s="16">
        <f>+E10</f>
        <v>1.2</v>
      </c>
      <c r="E16" s="16" t="s">
        <v>58</v>
      </c>
      <c r="F16" s="16">
        <f>H10</f>
        <v>14</v>
      </c>
      <c r="G16" s="16">
        <f>(D16/C16)*F16</f>
        <v>41.999999999999993</v>
      </c>
      <c r="H16" s="83" t="s">
        <v>33</v>
      </c>
      <c r="I16" s="84"/>
      <c r="J16" s="84"/>
      <c r="K16" s="84"/>
      <c r="L16" s="85"/>
    </row>
    <row r="17" spans="1:12" x14ac:dyDescent="0.3">
      <c r="A17" s="93" t="s">
        <v>16</v>
      </c>
      <c r="B17" s="95" t="s">
        <v>25</v>
      </c>
      <c r="C17" s="91" t="s">
        <v>60</v>
      </c>
      <c r="D17" s="91"/>
      <c r="E17" s="111" t="s">
        <v>43</v>
      </c>
      <c r="F17" s="111"/>
      <c r="G17" s="101" t="s">
        <v>39</v>
      </c>
      <c r="H17" s="103" t="s">
        <v>33</v>
      </c>
      <c r="I17" s="104"/>
      <c r="J17" s="104"/>
      <c r="K17" s="104"/>
      <c r="L17" s="105"/>
    </row>
    <row r="18" spans="1:12" x14ac:dyDescent="0.3">
      <c r="A18" s="94"/>
      <c r="B18" s="96"/>
      <c r="C18" s="97" t="s">
        <v>9</v>
      </c>
      <c r="D18" s="98"/>
      <c r="E18" s="99" t="s">
        <v>37</v>
      </c>
      <c r="F18" s="100"/>
      <c r="G18" s="102"/>
      <c r="H18" s="106"/>
      <c r="I18" s="107"/>
      <c r="J18" s="107"/>
      <c r="K18" s="107"/>
      <c r="L18" s="108"/>
    </row>
    <row r="19" spans="1:12" ht="57.6" x14ac:dyDescent="0.3">
      <c r="A19" s="38" t="s">
        <v>82</v>
      </c>
      <c r="B19" s="12" t="s">
        <v>61</v>
      </c>
      <c r="C19" s="81">
        <v>0.3</v>
      </c>
      <c r="D19" s="82"/>
      <c r="E19" s="109">
        <v>6</v>
      </c>
      <c r="F19" s="110"/>
      <c r="G19" s="16">
        <f>+C19*E19</f>
        <v>1.7999999999999998</v>
      </c>
      <c r="H19" s="83" t="s">
        <v>9</v>
      </c>
      <c r="I19" s="84"/>
      <c r="J19" s="84"/>
      <c r="K19" s="84"/>
      <c r="L19" s="85"/>
    </row>
    <row r="20" spans="1:12" ht="43.2" x14ac:dyDescent="0.3">
      <c r="A20" s="38" t="s">
        <v>83</v>
      </c>
      <c r="B20" s="12" t="s">
        <v>62</v>
      </c>
      <c r="C20" s="81">
        <v>0.13</v>
      </c>
      <c r="D20" s="82"/>
      <c r="E20" s="109">
        <v>0</v>
      </c>
      <c r="F20" s="110"/>
      <c r="G20" s="16">
        <f t="shared" ref="G20:G22" si="0">+C20*E20</f>
        <v>0</v>
      </c>
      <c r="H20" s="83" t="s">
        <v>9</v>
      </c>
      <c r="I20" s="84"/>
      <c r="J20" s="84"/>
      <c r="K20" s="84"/>
      <c r="L20" s="85"/>
    </row>
    <row r="21" spans="1:12" ht="57.6" x14ac:dyDescent="0.3">
      <c r="A21" s="38" t="s">
        <v>84</v>
      </c>
      <c r="B21" s="12" t="s">
        <v>63</v>
      </c>
      <c r="C21" s="81">
        <v>0.2</v>
      </c>
      <c r="D21" s="82"/>
      <c r="E21" s="109">
        <v>8</v>
      </c>
      <c r="F21" s="110"/>
      <c r="G21" s="16">
        <f t="shared" si="0"/>
        <v>1.6</v>
      </c>
      <c r="H21" s="83" t="s">
        <v>9</v>
      </c>
      <c r="I21" s="84"/>
      <c r="J21" s="84"/>
      <c r="K21" s="84"/>
      <c r="L21" s="85"/>
    </row>
    <row r="22" spans="1:12" ht="57.6" x14ac:dyDescent="0.3">
      <c r="A22" s="38" t="s">
        <v>85</v>
      </c>
      <c r="B22" s="12" t="s">
        <v>64</v>
      </c>
      <c r="C22" s="81">
        <v>0.125</v>
      </c>
      <c r="D22" s="82"/>
      <c r="E22" s="109">
        <v>1</v>
      </c>
      <c r="F22" s="110"/>
      <c r="G22" s="16">
        <f t="shared" si="0"/>
        <v>0.125</v>
      </c>
      <c r="H22" s="83" t="s">
        <v>9</v>
      </c>
      <c r="I22" s="84"/>
      <c r="J22" s="84"/>
      <c r="K22" s="84"/>
      <c r="L22" s="85"/>
    </row>
    <row r="23" spans="1:12" x14ac:dyDescent="0.3">
      <c r="A23" s="93" t="s">
        <v>15</v>
      </c>
      <c r="B23" s="95" t="s">
        <v>25</v>
      </c>
      <c r="C23" s="97" t="s">
        <v>53</v>
      </c>
      <c r="D23" s="98"/>
      <c r="E23" s="99" t="s">
        <v>43</v>
      </c>
      <c r="F23" s="100"/>
      <c r="G23" s="101" t="s">
        <v>39</v>
      </c>
      <c r="H23" s="103" t="s">
        <v>33</v>
      </c>
      <c r="I23" s="104"/>
      <c r="J23" s="104"/>
      <c r="K23" s="104"/>
      <c r="L23" s="105"/>
    </row>
    <row r="24" spans="1:12" x14ac:dyDescent="0.3">
      <c r="A24" s="94"/>
      <c r="B24" s="96"/>
      <c r="C24" s="97" t="s">
        <v>38</v>
      </c>
      <c r="D24" s="98"/>
      <c r="E24" s="99" t="s">
        <v>33</v>
      </c>
      <c r="F24" s="100"/>
      <c r="G24" s="102"/>
      <c r="H24" s="106"/>
      <c r="I24" s="107"/>
      <c r="J24" s="107"/>
      <c r="K24" s="107"/>
      <c r="L24" s="108"/>
    </row>
    <row r="25" spans="1:12" ht="72" x14ac:dyDescent="0.3">
      <c r="A25" s="38" t="s">
        <v>86</v>
      </c>
      <c r="B25" s="13" t="s">
        <v>75</v>
      </c>
      <c r="C25" s="81">
        <v>2.8</v>
      </c>
      <c r="D25" s="82"/>
      <c r="E25" s="81">
        <f>SUM(E19:F22)</f>
        <v>15</v>
      </c>
      <c r="F25" s="82"/>
      <c r="G25" s="16">
        <f>C25*E25</f>
        <v>42</v>
      </c>
      <c r="H25" s="83" t="s">
        <v>3</v>
      </c>
      <c r="I25" s="84"/>
      <c r="J25" s="84"/>
      <c r="K25" s="84"/>
      <c r="L25" s="85"/>
    </row>
    <row r="26" spans="1:12" x14ac:dyDescent="0.3">
      <c r="A26" s="36" t="s">
        <v>47</v>
      </c>
      <c r="B26" s="86" t="s">
        <v>10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12" ht="43.2" x14ac:dyDescent="0.3">
      <c r="A27" s="88" t="s">
        <v>29</v>
      </c>
      <c r="B27" s="89" t="s">
        <v>25</v>
      </c>
      <c r="C27" s="21" t="s">
        <v>46</v>
      </c>
      <c r="D27" s="21" t="s">
        <v>45</v>
      </c>
      <c r="E27" s="21" t="s">
        <v>44</v>
      </c>
      <c r="F27" s="21" t="s">
        <v>43</v>
      </c>
      <c r="G27" s="21" t="s">
        <v>42</v>
      </c>
      <c r="H27" s="22" t="s">
        <v>41</v>
      </c>
      <c r="I27" s="22" t="s">
        <v>40</v>
      </c>
      <c r="J27" s="90" t="s">
        <v>51</v>
      </c>
      <c r="K27" s="91" t="s">
        <v>39</v>
      </c>
      <c r="L27" s="92" t="s">
        <v>33</v>
      </c>
    </row>
    <row r="28" spans="1:12" x14ac:dyDescent="0.3">
      <c r="A28" s="88"/>
      <c r="B28" s="89"/>
      <c r="C28" s="21" t="s">
        <v>38</v>
      </c>
      <c r="D28" s="21" t="s">
        <v>38</v>
      </c>
      <c r="E28" s="21" t="s">
        <v>38</v>
      </c>
      <c r="F28" s="21" t="s">
        <v>37</v>
      </c>
      <c r="G28" s="21" t="s">
        <v>36</v>
      </c>
      <c r="H28" s="21" t="s">
        <v>35</v>
      </c>
      <c r="I28" s="21" t="s">
        <v>34</v>
      </c>
      <c r="J28" s="90"/>
      <c r="K28" s="91"/>
      <c r="L28" s="92"/>
    </row>
    <row r="29" spans="1:12" x14ac:dyDescent="0.3">
      <c r="A29" s="78" t="s">
        <v>65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2" ht="100.8" x14ac:dyDescent="0.3">
      <c r="A30" s="38" t="s">
        <v>13</v>
      </c>
      <c r="B30" s="12" t="s">
        <v>76</v>
      </c>
      <c r="C30" s="16">
        <v>0.13500000000000001</v>
      </c>
      <c r="D30" s="15">
        <v>1150</v>
      </c>
      <c r="E30" s="16" t="s">
        <v>58</v>
      </c>
      <c r="F30" s="16" t="s">
        <v>58</v>
      </c>
      <c r="G30" s="16" t="s">
        <v>58</v>
      </c>
      <c r="H30" s="16" t="s">
        <v>58</v>
      </c>
      <c r="I30" s="20" t="s">
        <v>58</v>
      </c>
      <c r="J30" s="20" t="s">
        <v>58</v>
      </c>
      <c r="K30" s="16">
        <f>D30</f>
        <v>1150</v>
      </c>
      <c r="L30" s="45" t="s">
        <v>3</v>
      </c>
    </row>
    <row r="31" spans="1:12" ht="172.8" x14ac:dyDescent="0.3">
      <c r="A31" s="38" t="s">
        <v>87</v>
      </c>
      <c r="B31" s="12" t="s">
        <v>77</v>
      </c>
      <c r="C31" s="16">
        <v>1.17</v>
      </c>
      <c r="D31" s="16">
        <f>D30</f>
        <v>1150</v>
      </c>
      <c r="E31" s="16">
        <v>0.15</v>
      </c>
      <c r="F31" s="16" t="s">
        <v>58</v>
      </c>
      <c r="G31" s="16" t="s">
        <v>58</v>
      </c>
      <c r="H31" s="16" t="s">
        <v>58</v>
      </c>
      <c r="I31" s="16" t="s">
        <v>58</v>
      </c>
      <c r="J31" s="16" t="s">
        <v>58</v>
      </c>
      <c r="K31" s="16">
        <f>C31*D31*E31</f>
        <v>201.82499999999999</v>
      </c>
      <c r="L31" s="45" t="s">
        <v>8</v>
      </c>
    </row>
    <row r="32" spans="1:12" ht="57.6" x14ac:dyDescent="0.3">
      <c r="A32" s="38" t="s">
        <v>88</v>
      </c>
      <c r="B32" s="12" t="s">
        <v>78</v>
      </c>
      <c r="C32" s="16">
        <f>C31</f>
        <v>1.17</v>
      </c>
      <c r="D32" s="16">
        <f>D31</f>
        <v>1150</v>
      </c>
      <c r="E32" s="16" t="s">
        <v>58</v>
      </c>
      <c r="F32" s="16" t="s">
        <v>58</v>
      </c>
      <c r="G32" s="16" t="s">
        <v>58</v>
      </c>
      <c r="H32" s="16" t="s">
        <v>58</v>
      </c>
      <c r="I32" s="16" t="s">
        <v>58</v>
      </c>
      <c r="J32" s="16" t="s">
        <v>58</v>
      </c>
      <c r="K32" s="19">
        <f>C32*D32</f>
        <v>1345.5</v>
      </c>
      <c r="L32" s="46" t="s">
        <v>9</v>
      </c>
    </row>
    <row r="33" spans="1:12" ht="72.599999999999994" thickBot="1" x14ac:dyDescent="0.35">
      <c r="A33" s="38" t="s">
        <v>89</v>
      </c>
      <c r="B33" s="47" t="s">
        <v>79</v>
      </c>
      <c r="C33" s="48"/>
      <c r="D33" s="48"/>
      <c r="E33" s="48"/>
      <c r="F33" s="48"/>
      <c r="G33" s="49">
        <v>1</v>
      </c>
      <c r="H33" s="48">
        <f>K31*J33</f>
        <v>252.28125</v>
      </c>
      <c r="I33" s="48"/>
      <c r="J33" s="48">
        <v>1.25</v>
      </c>
      <c r="K33" s="50">
        <f>G33*H33</f>
        <v>252.28125</v>
      </c>
      <c r="L33" s="51" t="s">
        <v>66</v>
      </c>
    </row>
  </sheetData>
  <mergeCells count="62">
    <mergeCell ref="B7:L7"/>
    <mergeCell ref="A2:L2"/>
    <mergeCell ref="A3:L3"/>
    <mergeCell ref="A4:L4"/>
    <mergeCell ref="A6:L6"/>
    <mergeCell ref="A12:A13"/>
    <mergeCell ref="B12:B13"/>
    <mergeCell ref="G12:G13"/>
    <mergeCell ref="H12:L13"/>
    <mergeCell ref="A8:A9"/>
    <mergeCell ref="B8:B9"/>
    <mergeCell ref="C8:D8"/>
    <mergeCell ref="E8:F8"/>
    <mergeCell ref="I8:I9"/>
    <mergeCell ref="J8:L9"/>
    <mergeCell ref="C9:D9"/>
    <mergeCell ref="E9:F9"/>
    <mergeCell ref="C10:D10"/>
    <mergeCell ref="E10:F10"/>
    <mergeCell ref="J10:L10"/>
    <mergeCell ref="B11:L11"/>
    <mergeCell ref="H14:L14"/>
    <mergeCell ref="H15:L15"/>
    <mergeCell ref="H16:L16"/>
    <mergeCell ref="A17:A18"/>
    <mergeCell ref="B17:B18"/>
    <mergeCell ref="C17:D17"/>
    <mergeCell ref="E17:F17"/>
    <mergeCell ref="G17:G18"/>
    <mergeCell ref="H17:L18"/>
    <mergeCell ref="C18:D18"/>
    <mergeCell ref="E18:F18"/>
    <mergeCell ref="C19:D19"/>
    <mergeCell ref="E19:F19"/>
    <mergeCell ref="H19:L19"/>
    <mergeCell ref="C20:D20"/>
    <mergeCell ref="E20:F20"/>
    <mergeCell ref="H20:L20"/>
    <mergeCell ref="H23:L24"/>
    <mergeCell ref="C24:D24"/>
    <mergeCell ref="E24:F24"/>
    <mergeCell ref="C21:D21"/>
    <mergeCell ref="E21:F21"/>
    <mergeCell ref="H21:L21"/>
    <mergeCell ref="C22:D22"/>
    <mergeCell ref="E22:F22"/>
    <mergeCell ref="H22:L22"/>
    <mergeCell ref="A23:A24"/>
    <mergeCell ref="B23:B24"/>
    <mergeCell ref="C23:D23"/>
    <mergeCell ref="E23:F23"/>
    <mergeCell ref="G23:G24"/>
    <mergeCell ref="A29:L29"/>
    <mergeCell ref="C25:D25"/>
    <mergeCell ref="E25:F25"/>
    <mergeCell ref="H25:L25"/>
    <mergeCell ref="B26:L26"/>
    <mergeCell ref="A27:A28"/>
    <mergeCell ref="B27:B28"/>
    <mergeCell ref="J27:J28"/>
    <mergeCell ref="K27:K28"/>
    <mergeCell ref="L27:L28"/>
  </mergeCells>
  <phoneticPr fontId="12" type="noConversion"/>
  <hyperlinks>
    <hyperlink ref="L32" r:id="rId1" display="m@" xr:uid="{00000000-0004-0000-0300-000000000000}"/>
  </hyperlinks>
  <pageMargins left="0.51181102362204722" right="0.51181102362204722" top="1.7716535433070868" bottom="0.78740157480314965" header="0.31496062992125984" footer="0.31496062992125984"/>
  <pageSetup paperSize="9" scale="89" orientation="landscape" horizontalDpi="1200" verticalDpi="1200" r:id="rId2"/>
  <headerFooter>
    <oddHeader>&amp;L
&amp;"-,Negrito"
PREFEITURA MUNICIPAL DE NOVO PROGRESSO
PODER EXECUTIVO
CNPJ:10.221.768/0001-20
&amp;R&amp;G</oddHead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Oner.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2023-07-26T13:01:50Z</cp:lastPrinted>
  <dcterms:created xsi:type="dcterms:W3CDTF">2017-12-06T10:41:34Z</dcterms:created>
  <dcterms:modified xsi:type="dcterms:W3CDTF">2023-07-26T13:01:55Z</dcterms:modified>
</cp:coreProperties>
</file>