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efeitura Municipal de Novo Progresso\REP. ASFALTO\CP 003-2018\PLANILHAS ATUALIZADAS\RUA ALTAMIRA\"/>
    </mc:Choice>
  </mc:AlternateContent>
  <xr:revisionPtr revIDLastSave="0" documentId="13_ncr:1_{C828C522-5741-420F-8D36-03C9B2D35CF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lan. não Des." sheetId="6" r:id="rId1"/>
    <sheet name="MEMORIAL" sheetId="9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5" i="6" l="1"/>
  <c r="A14" i="6"/>
  <c r="E24" i="6"/>
  <c r="E23" i="6"/>
  <c r="I22" i="6"/>
  <c r="I23" i="6"/>
  <c r="I24" i="6"/>
  <c r="I21" i="6"/>
  <c r="E21" i="6"/>
  <c r="I17" i="6"/>
  <c r="I18" i="6"/>
  <c r="I16" i="6"/>
  <c r="I15" i="6"/>
  <c r="I14" i="6"/>
  <c r="G14" i="9" l="1"/>
  <c r="G14" i="6" s="1"/>
  <c r="K14" i="6" l="1"/>
  <c r="J14" i="6"/>
  <c r="I11" i="6" l="1"/>
  <c r="F24" i="6"/>
  <c r="F23" i="6"/>
  <c r="F22" i="6"/>
  <c r="F21" i="6"/>
  <c r="A8" i="6" l="1"/>
  <c r="E22" i="6" l="1"/>
  <c r="D31" i="9"/>
  <c r="K31" i="9" s="1"/>
  <c r="C32" i="9"/>
  <c r="K30" i="9"/>
  <c r="E25" i="9"/>
  <c r="G25" i="9" s="1"/>
  <c r="G22" i="9"/>
  <c r="G21" i="9"/>
  <c r="G20" i="9"/>
  <c r="G19" i="9"/>
  <c r="F16" i="9"/>
  <c r="D16" i="9"/>
  <c r="F15" i="9"/>
  <c r="I10" i="9"/>
  <c r="G11" i="6" l="1"/>
  <c r="G18" i="6"/>
  <c r="G17" i="6"/>
  <c r="G21" i="6"/>
  <c r="H33" i="9"/>
  <c r="G22" i="6"/>
  <c r="D32" i="9"/>
  <c r="K32" i="9" s="1"/>
  <c r="G16" i="9"/>
  <c r="G15" i="9"/>
  <c r="G15" i="6" s="1"/>
  <c r="J21" i="6" l="1"/>
  <c r="K21" i="6"/>
  <c r="J22" i="6"/>
  <c r="K22" i="6"/>
  <c r="J17" i="6"/>
  <c r="K17" i="6"/>
  <c r="J18" i="6"/>
  <c r="K18" i="6"/>
  <c r="K15" i="6"/>
  <c r="J15" i="6"/>
  <c r="J11" i="6"/>
  <c r="K11" i="6"/>
  <c r="G16" i="6"/>
  <c r="G23" i="6"/>
  <c r="K33" i="9"/>
  <c r="G24" i="6"/>
  <c r="K16" i="6" l="1"/>
  <c r="J16" i="6"/>
  <c r="J24" i="6"/>
  <c r="K24" i="6"/>
  <c r="J23" i="6"/>
  <c r="K23" i="6"/>
  <c r="J12" i="6" l="1"/>
  <c r="K12" i="6"/>
  <c r="K19" i="6" l="1"/>
  <c r="J19" i="6"/>
  <c r="J25" i="6" l="1"/>
  <c r="J26" i="6" s="1"/>
  <c r="K25" i="6"/>
  <c r="J27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Eulália Alves da Rocha</author>
  </authors>
  <commentList>
    <comment ref="G10" authorId="0" shapeId="0" xr:uid="{00000000-0006-0000-0300-000002000000}">
      <text>
        <r>
          <rPr>
            <b/>
            <sz val="9"/>
            <color indexed="81"/>
            <rFont val="Segoe UI"/>
            <family val="2"/>
          </rPr>
          <t xml:space="preserve">Rampa de 1,20 x2,20x1,2 - considerando meio fio de 10 cm de altura e inclinação de 8,33%. </t>
        </r>
      </text>
    </comment>
    <comment ref="F15" authorId="0" shapeId="0" xr:uid="{00000000-0006-0000-0300-000003000000}">
      <text>
        <r>
          <rPr>
            <b/>
            <sz val="9"/>
            <color indexed="81"/>
            <rFont val="Segoe UI"/>
            <family val="2"/>
          </rPr>
          <t>Deverá ser pintada faixa de pedestre onde existir rampas. Preferencialmente, próximo aos cruzamentos)</t>
        </r>
      </text>
    </comment>
  </commentList>
</comments>
</file>

<file path=xl/sharedStrings.xml><?xml version="1.0" encoding="utf-8"?>
<sst xmlns="http://schemas.openxmlformats.org/spreadsheetml/2006/main" count="192" uniqueCount="90">
  <si>
    <t>TOTAL INCLUSO BDI  (%)</t>
  </si>
  <si>
    <t xml:space="preserve"> TOTAL (R$)</t>
  </si>
  <si>
    <t>SUB - TOTAL</t>
  </si>
  <si>
    <t>m</t>
  </si>
  <si>
    <t>S</t>
  </si>
  <si>
    <t>SINAPI</t>
  </si>
  <si>
    <t>I</t>
  </si>
  <si>
    <t>und</t>
  </si>
  <si>
    <t>m³</t>
  </si>
  <si>
    <t>m²</t>
  </si>
  <si>
    <t>DRENAGEM</t>
  </si>
  <si>
    <t>Placa de sinalização em chapa de aço num 16 com pintura refletiva</t>
  </si>
  <si>
    <t>SINALIZAÇÃO</t>
  </si>
  <si>
    <t>3.1</t>
  </si>
  <si>
    <t>ACESSIBILIDADE</t>
  </si>
  <si>
    <t>2.5</t>
  </si>
  <si>
    <t>2.4</t>
  </si>
  <si>
    <t>2.3</t>
  </si>
  <si>
    <t>2.2</t>
  </si>
  <si>
    <t>2.1</t>
  </si>
  <si>
    <t>1.1</t>
  </si>
  <si>
    <t>VALOR TOTAL COM BDI (R$)</t>
  </si>
  <si>
    <t>VALOR TOTAL (R$)</t>
  </si>
  <si>
    <t>PREÇO COM BDI (R$)</t>
  </si>
  <si>
    <t>UNI</t>
  </si>
  <si>
    <t>DESCRIÇÃO</t>
  </si>
  <si>
    <t>S - Serviço I - Insumo</t>
  </si>
  <si>
    <t>TABELA</t>
  </si>
  <si>
    <t>CÓDIGO</t>
  </si>
  <si>
    <t>ITEM</t>
  </si>
  <si>
    <t xml:space="preserve">BDI SERVIÇO (%) </t>
  </si>
  <si>
    <t xml:space="preserve">BDI MATERIAL (%) </t>
  </si>
  <si>
    <t>PLANILHA ORÇAMENTÁRIA</t>
  </si>
  <si>
    <t>UND</t>
  </si>
  <si>
    <t>(m²)</t>
  </si>
  <si>
    <t>(m³)</t>
  </si>
  <si>
    <t>(Km)</t>
  </si>
  <si>
    <t>(UND)</t>
  </si>
  <si>
    <t>(m)</t>
  </si>
  <si>
    <t>TOTAL</t>
  </si>
  <si>
    <t>AREA DA TUBULAÇÃO</t>
  </si>
  <si>
    <t>VOLUME</t>
  </si>
  <si>
    <t>DISTÂNCIA</t>
  </si>
  <si>
    <t>QUANTIDADE</t>
  </si>
  <si>
    <t>PROFUNDIDADE</t>
  </si>
  <si>
    <t>EXTENSÃO</t>
  </si>
  <si>
    <t xml:space="preserve">LARGURA </t>
  </si>
  <si>
    <t>3.0</t>
  </si>
  <si>
    <t>2.0</t>
  </si>
  <si>
    <t>1.0</t>
  </si>
  <si>
    <t>PLANILHA DE CÁLCULO DE QUANTITATIVOS DE PAVIMENTAÇÃO</t>
  </si>
  <si>
    <t>EMPOLAMENTO</t>
  </si>
  <si>
    <t xml:space="preserve">CUSTO UNITÁRIO (R$) </t>
  </si>
  <si>
    <t>ALTURA</t>
  </si>
  <si>
    <t>BASE MAIOR</t>
  </si>
  <si>
    <t>BASE MENOR</t>
  </si>
  <si>
    <t>Nº DE FAIXAS PINTADAS</t>
  </si>
  <si>
    <t>-</t>
  </si>
  <si>
    <t>Piso podotatil de concreto - direcional e alerta, *40 x 40 x 2,5* cm</t>
  </si>
  <si>
    <t>ÁREA</t>
  </si>
  <si>
    <t>Placa de sinalização em chapa de aço num 16 com pintura refletiva - Octogonal (Dim. CTB Lei nº 9.503/97</t>
  </si>
  <si>
    <t>Placa de sinalização em chapa de aço num 16 com pintura refletiva - Circular (Dim. CTB Lei nº 9.503/97</t>
  </si>
  <si>
    <t>Placa de sinalização em chapa de aço num 16 com pintura refletiva - Triangular (Dim. CTB Lei nº 9.503/97</t>
  </si>
  <si>
    <t>Placa de sinalização em chapa de aço num 16 com pintura refletiva - Retangular (Dim. CTB Lei nº 9.503/97</t>
  </si>
  <si>
    <t>DRENAGEM SUPERFICIAL</t>
  </si>
  <si>
    <t>m³xkm</t>
  </si>
  <si>
    <t>Escavação mecanizada de vala com profundidade até 1,5 m (média entre montante e jusante/uma composição por trecho) com retroescavadeira (capacidade da caçamba da retro: 0,26 m3 / potência: 88 hp), largura menor que 0,8 m, em solo de 1a categoria, locais com baixo nível de interferência. AF_01/2015</t>
  </si>
  <si>
    <r>
      <t>Tubo Aço Galvanizado Com Costura, Classe Leve, Dn 50 Mm (2"), E = 3,00 Mm -</t>
    </r>
    <r>
      <rPr>
        <b/>
        <sz val="11"/>
        <rFont val="Calibri"/>
        <family val="2"/>
        <scheme val="minor"/>
      </rPr>
      <t>SUPORTE PLACA</t>
    </r>
  </si>
  <si>
    <t>PREFEITURA MUNICIPAL DE NOVO PROGRESSO - PA</t>
  </si>
  <si>
    <t>LOCAL: BAIRRO CRISTO REI - NOVO PROGRESSO</t>
  </si>
  <si>
    <t>QUANT.</t>
  </si>
  <si>
    <t>RUA ALTAMIRA</t>
  </si>
  <si>
    <t xml:space="preserve">EXECUÇÃO DE DRENAGEM E PAVIMENTAÇÃO DE VIAS URBANAS, NOS BAIRROS BELA VISTA E CRISTO REI, NO MUNICÍPIO DE NOVO PROGRESSO/PA
</t>
  </si>
  <si>
    <t xml:space="preserve">OBRA: EXECUÇÃO DE DRENAGEM E PAVIMENTAÇÃO DE VIAS URBANAS, NOS BAIRROS BELA VISTA E CRISTO REI, NO MUNICÍPIO DE NOVO PROGRESSO/PA
</t>
  </si>
  <si>
    <r>
      <t xml:space="preserve">EXECUÇÃO DE PASSEIO (CALÇADA) OU PISO DE CONCRETO COM CONCRETO MOLDADO IN LOCO, FEITO EM OBRA, ACABAMENTO CONVENCIONAL, ESPESSURA 8 CM, ARMADO. AF_07/2016 - </t>
    </r>
    <r>
      <rPr>
        <b/>
        <sz val="11"/>
        <color theme="1"/>
        <rFont val="Calibri"/>
        <family val="2"/>
        <scheme val="minor"/>
      </rPr>
      <t>RAMPA DE ACESSIBILIDADE</t>
    </r>
  </si>
  <si>
    <t>PINTURA DE EIXO VIÁRIO SOBRE ASFALTO COM TINTA RETRORREFLETIVA A BASE DE RESINA ACRÍLICA COM MICROESFERAS DE VIDRO, APLICAÇÃO MECÂNICA COM DEMARCADORA AUTOPROPELIDA. AF_05/2021</t>
  </si>
  <si>
    <t>PINTURA DE FAIXA DE PEDESTRE OU ZEBRADA TINTA RETRORREFLETIVA A BASE DE RESINA ACRÍLICA COM MICROESFERAS DE VIDRO, E = 30 CM, APLICAÇÃO MANUAL. AF_05/2021</t>
  </si>
  <si>
    <r>
      <t>TUBO ACO GALVANIZADO COM COSTURA, CLASSE MEDIA, DN 2", E = *3,65* MM, PESO *5,10* KG/M (NBR 5580) -</t>
    </r>
    <r>
      <rPr>
        <b/>
        <sz val="11"/>
        <rFont val="Calibri"/>
        <family val="2"/>
        <scheme val="minor"/>
      </rPr>
      <t>SUPORTE PLACA</t>
    </r>
  </si>
  <si>
    <t>GUIA (MEIO-FIO) E SARJETA CONJUGADOS DE CONCRETO, MOLDADA IN LOCO EM TRECHO RETO COM EXTRUSORA, 45 CM BASE (15 CM BASE DA GUIA + 30 CM BASE DA SARJETA) X 22 CM ALTURA. AF_06/2016</t>
  </si>
  <si>
    <t>PREPARO DE FUNDO DE VALA COM LARGURA MENOR QUE 1,5 M (ACERTO DO SOLO NATURAL). AF_08/2020</t>
  </si>
  <si>
    <t>2.4.1</t>
  </si>
  <si>
    <t>3.2</t>
  </si>
  <si>
    <t>3.3</t>
  </si>
  <si>
    <t>3.4</t>
  </si>
  <si>
    <t>2.4.2</t>
  </si>
  <si>
    <t>2.4.3</t>
  </si>
  <si>
    <t>2.4.4</t>
  </si>
  <si>
    <t>2.5.1</t>
  </si>
  <si>
    <t>TABELA DE REFERÊNCIA - SINAPI / PA / 06_2023 /SEM DESONERAÇÃO</t>
  </si>
  <si>
    <r>
      <t xml:space="preserve">TRANSPORTE COM CAMINHÃO BASCULANTE DE 6 M³, EM VIA URBANA EM REVESTIMENTO PRIMÁRIO (UNIDADE: TXKM). AF_07/2020- </t>
    </r>
    <r>
      <rPr>
        <b/>
        <sz val="11"/>
        <color theme="1"/>
        <rFont val="Calibri"/>
        <family val="2"/>
        <scheme val="minor"/>
      </rPr>
      <t>Bota fora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</si>
</sst>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[$R$-416]\ * #,##0.00_-;\-[$R$-416]\ * #,##0.00_-;_-[$R$-416]\ 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Segoe UI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0" fontId="9" fillId="0" borderId="0"/>
    <xf numFmtId="0" fontId="9" fillId="0" borderId="0"/>
    <xf numFmtId="0" fontId="1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27"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2" fontId="0" fillId="3" borderId="3" xfId="0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 wrapText="1"/>
    </xf>
    <xf numFmtId="164" fontId="0" fillId="3" borderId="3" xfId="0" applyNumberForma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3" xfId="0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2" fontId="0" fillId="4" borderId="3" xfId="0" applyNumberFormat="1" applyFill="1" applyBorder="1" applyAlignment="1" applyProtection="1">
      <alignment horizontal="center" vertical="center"/>
      <protection locked="0"/>
    </xf>
    <xf numFmtId="2" fontId="0" fillId="0" borderId="3" xfId="0" applyNumberForma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3" xfId="1" applyNumberFormat="1" applyFont="1" applyBorder="1" applyAlignment="1" applyProtection="1">
      <alignment horizontal="center" vertical="center"/>
    </xf>
    <xf numFmtId="2" fontId="0" fillId="0" borderId="3" xfId="0" quotePrefix="1" applyNumberForma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43" fontId="0" fillId="0" borderId="0" xfId="6" applyFont="1"/>
    <xf numFmtId="0" fontId="0" fillId="0" borderId="3" xfId="0" applyBorder="1" applyAlignment="1">
      <alignment horizontal="justify" vertical="center"/>
    </xf>
    <xf numFmtId="0" fontId="1" fillId="3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5" xfId="1" applyFont="1" applyBorder="1" applyAlignment="1" applyProtection="1">
      <alignment horizontal="center" vertical="center"/>
    </xf>
    <xf numFmtId="0" fontId="0" fillId="0" borderId="23" xfId="0" applyBorder="1" applyAlignment="1">
      <alignment horizontal="justify" vertical="center" wrapText="1"/>
    </xf>
    <xf numFmtId="2" fontId="0" fillId="0" borderId="23" xfId="0" applyNumberFormat="1" applyBorder="1" applyAlignment="1">
      <alignment horizontal="center" vertical="center"/>
    </xf>
    <xf numFmtId="2" fontId="0" fillId="4" borderId="23" xfId="0" applyNumberFormat="1" applyFill="1" applyBorder="1" applyAlignment="1" applyProtection="1">
      <alignment horizontal="center" vertical="center"/>
      <protection locked="0"/>
    </xf>
    <xf numFmtId="2" fontId="3" fillId="0" borderId="23" xfId="1" applyNumberFormat="1" applyFont="1" applyBorder="1" applyAlignment="1" applyProtection="1">
      <alignment horizontal="center" vertical="center"/>
    </xf>
    <xf numFmtId="0" fontId="3" fillId="0" borderId="24" xfId="1" applyFont="1" applyBorder="1" applyAlignment="1" applyProtection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 wrapText="1"/>
    </xf>
    <xf numFmtId="164" fontId="0" fillId="3" borderId="15" xfId="0" applyNumberFormat="1" applyFill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0" fontId="1" fillId="0" borderId="29" xfId="7" applyNumberFormat="1" applyFont="1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2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2" fontId="0" fillId="0" borderId="0" xfId="0" applyNumberFormat="1" applyAlignment="1">
      <alignment vertical="center"/>
    </xf>
    <xf numFmtId="164" fontId="0" fillId="0" borderId="2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64" fontId="1" fillId="0" borderId="3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4" fillId="4" borderId="21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/>
      <protection locked="0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4" fillId="4" borderId="28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Alignment="1" applyProtection="1">
      <alignment horizontal="center" vertical="center"/>
      <protection locked="0"/>
    </xf>
    <xf numFmtId="0" fontId="4" fillId="4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right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justify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9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2" fontId="0" fillId="4" borderId="2" xfId="0" applyNumberForma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2" fontId="0" fillId="0" borderId="3" xfId="0" applyNumberForma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1" fillId="0" borderId="28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0" fontId="4" fillId="4" borderId="12" xfId="0" applyFont="1" applyFill="1" applyBorder="1" applyAlignment="1" applyProtection="1">
      <alignment horizontal="center" vertical="center"/>
      <protection locked="0"/>
    </xf>
    <xf numFmtId="0" fontId="4" fillId="4" borderId="13" xfId="0" applyFont="1" applyFill="1" applyBorder="1" applyAlignment="1" applyProtection="1">
      <alignment horizontal="center" vertical="center"/>
      <protection locked="0"/>
    </xf>
  </cellXfs>
  <cellStyles count="8">
    <cellStyle name="Hiperlink" xfId="1" builtinId="8"/>
    <cellStyle name="Normal" xfId="0" builtinId="0"/>
    <cellStyle name="Normal 10 2" xfId="2" xr:uid="{00000000-0005-0000-0000-000002000000}"/>
    <cellStyle name="Normal 11" xfId="3" xr:uid="{00000000-0005-0000-0000-000003000000}"/>
    <cellStyle name="Normal 2 10" xfId="4" xr:uid="{00000000-0005-0000-0000-000004000000}"/>
    <cellStyle name="Normal 4 2" xfId="5" xr:uid="{00000000-0005-0000-0000-000005000000}"/>
    <cellStyle name="Porcentagem" xfId="7" builtinId="5"/>
    <cellStyle name="Vírgula" xfId="6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@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9"/>
  <sheetViews>
    <sheetView tabSelected="1" topLeftCell="A22" zoomScale="90" zoomScaleNormal="90" workbookViewId="0">
      <selection activeCell="K19" sqref="K19"/>
    </sheetView>
  </sheetViews>
  <sheetFormatPr defaultRowHeight="14.4" x14ac:dyDescent="0.3"/>
  <cols>
    <col min="2" max="2" width="10.5546875" customWidth="1"/>
    <col min="4" max="4" width="10.109375" customWidth="1"/>
    <col min="5" max="5" width="33.77734375" customWidth="1"/>
    <col min="6" max="6" width="8.5546875" customWidth="1"/>
    <col min="7" max="7" width="10.6640625" customWidth="1"/>
    <col min="8" max="8" width="10" customWidth="1"/>
    <col min="9" max="9" width="9.6640625" customWidth="1"/>
    <col min="10" max="11" width="15" customWidth="1"/>
  </cols>
  <sheetData>
    <row r="1" spans="1:11" ht="15" thickBot="1" x14ac:dyDescent="0.35"/>
    <row r="2" spans="1:11" ht="18" x14ac:dyDescent="0.3">
      <c r="A2" s="70" t="s">
        <v>32</v>
      </c>
      <c r="B2" s="71"/>
      <c r="C2" s="71"/>
      <c r="D2" s="71"/>
      <c r="E2" s="71"/>
      <c r="F2" s="71"/>
      <c r="G2" s="71"/>
      <c r="H2" s="71"/>
      <c r="I2" s="71"/>
      <c r="J2" s="71"/>
      <c r="K2" s="72"/>
    </row>
    <row r="3" spans="1:11" ht="18" x14ac:dyDescent="0.3">
      <c r="A3" s="76" t="s">
        <v>68</v>
      </c>
      <c r="B3" s="77"/>
      <c r="C3" s="77"/>
      <c r="D3" s="77"/>
      <c r="E3" s="77"/>
      <c r="F3" s="77"/>
      <c r="G3" s="77"/>
      <c r="H3" s="77"/>
      <c r="I3" s="77"/>
      <c r="J3" s="77"/>
      <c r="K3" s="78"/>
    </row>
    <row r="4" spans="1:11" x14ac:dyDescent="0.3">
      <c r="A4" s="73" t="s">
        <v>72</v>
      </c>
      <c r="B4" s="74"/>
      <c r="C4" s="74"/>
      <c r="D4" s="74"/>
      <c r="E4" s="74"/>
      <c r="F4" s="74"/>
      <c r="G4" s="74"/>
      <c r="H4" s="74"/>
      <c r="I4" s="74"/>
      <c r="J4" s="74"/>
      <c r="K4" s="75"/>
    </row>
    <row r="5" spans="1:11" ht="16.5" customHeight="1" x14ac:dyDescent="0.3">
      <c r="A5" s="40"/>
      <c r="B5" s="9"/>
      <c r="C5" s="9"/>
      <c r="D5" s="9"/>
      <c r="E5" s="9"/>
      <c r="F5" s="9"/>
      <c r="G5" s="9"/>
      <c r="H5" s="9"/>
      <c r="I5" s="79" t="s">
        <v>31</v>
      </c>
      <c r="J5" s="79"/>
      <c r="K5" s="48">
        <v>0.14019999999999999</v>
      </c>
    </row>
    <row r="6" spans="1:11" x14ac:dyDescent="0.3">
      <c r="A6" s="41" t="s">
        <v>88</v>
      </c>
      <c r="B6" s="8"/>
      <c r="C6" s="8"/>
      <c r="D6" s="8"/>
      <c r="E6" s="8"/>
      <c r="F6" s="8"/>
      <c r="G6" s="8"/>
      <c r="H6" s="7"/>
      <c r="I6" s="79" t="s">
        <v>30</v>
      </c>
      <c r="J6" s="79"/>
      <c r="K6" s="48">
        <v>0.2097</v>
      </c>
    </row>
    <row r="7" spans="1:11" ht="13.5" customHeight="1" x14ac:dyDescent="0.3">
      <c r="A7" s="41"/>
      <c r="B7" s="8"/>
      <c r="C7" s="8"/>
      <c r="D7" s="8"/>
      <c r="E7" s="8"/>
      <c r="F7" s="8"/>
      <c r="G7" s="8"/>
      <c r="H7" s="7"/>
      <c r="I7" s="7"/>
      <c r="J7" s="15"/>
      <c r="K7" s="42"/>
    </row>
    <row r="8" spans="1:11" ht="18" x14ac:dyDescent="0.3">
      <c r="A8" s="67" t="str">
        <f>MEMORIAL!A6</f>
        <v>RUA ALTAMIRA</v>
      </c>
      <c r="B8" s="68"/>
      <c r="C8" s="68"/>
      <c r="D8" s="68"/>
      <c r="E8" s="68"/>
      <c r="F8" s="68"/>
      <c r="G8" s="68"/>
      <c r="H8" s="68"/>
      <c r="I8" s="68"/>
      <c r="J8" s="68"/>
      <c r="K8" s="69"/>
    </row>
    <row r="9" spans="1:11" ht="42.75" customHeight="1" x14ac:dyDescent="0.3">
      <c r="A9" s="43" t="s">
        <v>29</v>
      </c>
      <c r="B9" s="25" t="s">
        <v>28</v>
      </c>
      <c r="C9" s="25" t="s">
        <v>27</v>
      </c>
      <c r="D9" s="26" t="s">
        <v>26</v>
      </c>
      <c r="E9" s="25" t="s">
        <v>25</v>
      </c>
      <c r="F9" s="25" t="s">
        <v>24</v>
      </c>
      <c r="G9" s="26" t="s">
        <v>70</v>
      </c>
      <c r="H9" s="26" t="s">
        <v>52</v>
      </c>
      <c r="I9" s="26" t="s">
        <v>23</v>
      </c>
      <c r="J9" s="27" t="s">
        <v>22</v>
      </c>
      <c r="K9" s="44" t="s">
        <v>21</v>
      </c>
    </row>
    <row r="10" spans="1:11" ht="20.25" customHeight="1" x14ac:dyDescent="0.3">
      <c r="A10" s="30">
        <v>1</v>
      </c>
      <c r="B10" s="6"/>
      <c r="C10" s="6"/>
      <c r="D10" s="6"/>
      <c r="E10" s="5" t="s">
        <v>14</v>
      </c>
      <c r="F10" s="4"/>
      <c r="G10" s="4"/>
      <c r="H10" s="10"/>
      <c r="I10" s="10"/>
      <c r="J10" s="13"/>
      <c r="K10" s="45"/>
    </row>
    <row r="11" spans="1:11" ht="100.8" x14ac:dyDescent="0.3">
      <c r="A11" s="31" t="s">
        <v>20</v>
      </c>
      <c r="B11" s="2">
        <v>94994</v>
      </c>
      <c r="C11" s="2" t="s">
        <v>5</v>
      </c>
      <c r="D11" s="2" t="s">
        <v>4</v>
      </c>
      <c r="E11" s="16" t="s">
        <v>74</v>
      </c>
      <c r="F11" s="1" t="s">
        <v>9</v>
      </c>
      <c r="G11" s="20">
        <f>MEMORIAL!I10</f>
        <v>32.64</v>
      </c>
      <c r="H11" s="20">
        <v>115.4</v>
      </c>
      <c r="I11" s="20">
        <f>TRUNC(H11*(1+$K$6),2)</f>
        <v>139.59</v>
      </c>
      <c r="J11" s="20">
        <f>TRUNC(H11*G11,2)</f>
        <v>3766.65</v>
      </c>
      <c r="K11" s="46">
        <f>TRUNC(I11*G11,2)</f>
        <v>4556.21</v>
      </c>
    </row>
    <row r="12" spans="1:11" x14ac:dyDescent="0.3">
      <c r="A12" s="58" t="s">
        <v>2</v>
      </c>
      <c r="B12" s="59"/>
      <c r="C12" s="59"/>
      <c r="D12" s="59"/>
      <c r="E12" s="59"/>
      <c r="F12" s="59"/>
      <c r="G12" s="59"/>
      <c r="H12" s="59"/>
      <c r="I12" s="60"/>
      <c r="J12" s="14">
        <f>J11</f>
        <v>3766.65</v>
      </c>
      <c r="K12" s="47">
        <f>K11</f>
        <v>4556.21</v>
      </c>
    </row>
    <row r="13" spans="1:11" ht="21.75" customHeight="1" x14ac:dyDescent="0.3">
      <c r="A13" s="30">
        <v>2</v>
      </c>
      <c r="B13" s="5"/>
      <c r="C13" s="5"/>
      <c r="D13" s="5"/>
      <c r="E13" s="5" t="s">
        <v>12</v>
      </c>
      <c r="F13" s="4"/>
      <c r="G13" s="4"/>
      <c r="H13" s="10"/>
      <c r="I13" s="10"/>
      <c r="J13" s="13"/>
      <c r="K13" s="45"/>
    </row>
    <row r="14" spans="1:11" ht="100.2" customHeight="1" x14ac:dyDescent="0.3">
      <c r="A14" s="31" t="str">
        <f>MEMORIAL!A14</f>
        <v>2.1</v>
      </c>
      <c r="B14" s="2">
        <v>102512</v>
      </c>
      <c r="C14" s="2" t="s">
        <v>5</v>
      </c>
      <c r="D14" s="2" t="s">
        <v>4</v>
      </c>
      <c r="E14" s="16" t="s">
        <v>75</v>
      </c>
      <c r="F14" s="1" t="s">
        <v>3</v>
      </c>
      <c r="G14" s="20">
        <f>MEMORIAL!G14</f>
        <v>1995</v>
      </c>
      <c r="H14" s="20">
        <v>5.1100000000000003</v>
      </c>
      <c r="I14" s="20">
        <f>TRUNC(H14*(1+$K$6),2)</f>
        <v>6.18</v>
      </c>
      <c r="J14" s="20">
        <f>TRUNC(H14*G14,2)</f>
        <v>10194.450000000001</v>
      </c>
      <c r="K14" s="46">
        <f>TRUNC(I14*G14,2)</f>
        <v>12329.1</v>
      </c>
    </row>
    <row r="15" spans="1:11" ht="81.599999999999994" customHeight="1" x14ac:dyDescent="0.3">
      <c r="A15" s="31" t="str">
        <f>MEMORIAL!A15</f>
        <v>2.2</v>
      </c>
      <c r="B15" s="2">
        <v>102509</v>
      </c>
      <c r="C15" s="2" t="s">
        <v>5</v>
      </c>
      <c r="D15" s="2" t="s">
        <v>4</v>
      </c>
      <c r="E15" s="16" t="s">
        <v>76</v>
      </c>
      <c r="F15" s="1" t="s">
        <v>9</v>
      </c>
      <c r="G15" s="53">
        <f>MEMORIAL!G15</f>
        <v>96.000000000000014</v>
      </c>
      <c r="H15" s="20">
        <v>24.22</v>
      </c>
      <c r="I15" s="20">
        <f>TRUNC(H15*(1+$K$6),2)</f>
        <v>29.29</v>
      </c>
      <c r="J15" s="20">
        <f>TRUNC(H15*G15,2)</f>
        <v>2325.12</v>
      </c>
      <c r="K15" s="46">
        <f>TRUNC(I15*G15,2)</f>
        <v>2811.84</v>
      </c>
    </row>
    <row r="16" spans="1:11" ht="28.8" x14ac:dyDescent="0.3">
      <c r="A16" s="31" t="s">
        <v>17</v>
      </c>
      <c r="B16" s="18">
        <v>36178</v>
      </c>
      <c r="C16" s="18" t="s">
        <v>5</v>
      </c>
      <c r="D16" s="18" t="s">
        <v>6</v>
      </c>
      <c r="E16" s="17" t="s">
        <v>58</v>
      </c>
      <c r="F16" s="21" t="s">
        <v>7</v>
      </c>
      <c r="G16" s="22">
        <f>MEMORIAL!G16</f>
        <v>47.999999999999993</v>
      </c>
      <c r="H16" s="22">
        <v>15.86</v>
      </c>
      <c r="I16" s="20">
        <f>TRUNC(H16*(1+$K$5),2)</f>
        <v>18.079999999999998</v>
      </c>
      <c r="J16" s="20">
        <f>TRUNC(H16*G16,2)</f>
        <v>761.28</v>
      </c>
      <c r="K16" s="46">
        <f>TRUNC(I16*G16,2)</f>
        <v>867.84</v>
      </c>
    </row>
    <row r="17" spans="1:11" ht="28.8" x14ac:dyDescent="0.3">
      <c r="A17" s="31" t="s">
        <v>16</v>
      </c>
      <c r="B17" s="2">
        <v>34723</v>
      </c>
      <c r="C17" s="2" t="s">
        <v>5</v>
      </c>
      <c r="D17" s="2" t="s">
        <v>6</v>
      </c>
      <c r="E17" s="16" t="s">
        <v>11</v>
      </c>
      <c r="F17" s="1" t="s">
        <v>9</v>
      </c>
      <c r="G17" s="20">
        <f>MEMORIAL!G19+MEMORIAL!G20+MEMORIAL!G21+MEMORIAL!G22</f>
        <v>4.6349999999999998</v>
      </c>
      <c r="H17" s="20">
        <v>577.5</v>
      </c>
      <c r="I17" s="20">
        <f t="shared" ref="I17:I18" si="0">TRUNC(H17*(1+$K$5),2)</f>
        <v>658.46</v>
      </c>
      <c r="J17" s="20">
        <f t="shared" ref="J17:J18" si="1">TRUNC(H17*G17,2)</f>
        <v>2676.71</v>
      </c>
      <c r="K17" s="46">
        <f t="shared" ref="K17:K18" si="2">TRUNC(I17*G17,2)</f>
        <v>3051.96</v>
      </c>
    </row>
    <row r="18" spans="1:11" ht="57.6" x14ac:dyDescent="0.3">
      <c r="A18" s="31" t="s">
        <v>15</v>
      </c>
      <c r="B18" s="2">
        <v>7696</v>
      </c>
      <c r="C18" s="2" t="s">
        <v>5</v>
      </c>
      <c r="D18" s="2" t="s">
        <v>6</v>
      </c>
      <c r="E18" s="17" t="s">
        <v>77</v>
      </c>
      <c r="F18" s="1" t="s">
        <v>3</v>
      </c>
      <c r="G18" s="20">
        <f>MEMORIAL!G25</f>
        <v>72.8</v>
      </c>
      <c r="H18" s="20">
        <v>67.099999999999994</v>
      </c>
      <c r="I18" s="20">
        <f t="shared" si="0"/>
        <v>76.5</v>
      </c>
      <c r="J18" s="20">
        <f t="shared" si="1"/>
        <v>4884.88</v>
      </c>
      <c r="K18" s="46">
        <f t="shared" si="2"/>
        <v>5569.2</v>
      </c>
    </row>
    <row r="19" spans="1:11" x14ac:dyDescent="0.3">
      <c r="A19" s="58" t="s">
        <v>2</v>
      </c>
      <c r="B19" s="59"/>
      <c r="C19" s="59"/>
      <c r="D19" s="59"/>
      <c r="E19" s="59"/>
      <c r="F19" s="59"/>
      <c r="G19" s="59"/>
      <c r="H19" s="59"/>
      <c r="I19" s="60"/>
      <c r="J19" s="14">
        <f>SUM(J14:J18)</f>
        <v>20842.440000000002</v>
      </c>
      <c r="K19" s="47">
        <f>SUM(K14:K18)</f>
        <v>24629.940000000002</v>
      </c>
    </row>
    <row r="20" spans="1:11" ht="18.75" customHeight="1" x14ac:dyDescent="0.3">
      <c r="A20" s="30">
        <v>3</v>
      </c>
      <c r="B20" s="6"/>
      <c r="C20" s="6"/>
      <c r="D20" s="6"/>
      <c r="E20" s="5" t="s">
        <v>10</v>
      </c>
      <c r="F20" s="4"/>
      <c r="G20" s="4"/>
      <c r="H20" s="10"/>
      <c r="I20" s="10"/>
      <c r="J20" s="13"/>
      <c r="K20" s="45"/>
    </row>
    <row r="21" spans="1:11" ht="86.4" customHeight="1" x14ac:dyDescent="0.3">
      <c r="A21" s="32" t="s">
        <v>13</v>
      </c>
      <c r="B21" s="2">
        <v>94267</v>
      </c>
      <c r="C21" s="2" t="s">
        <v>5</v>
      </c>
      <c r="D21" s="3" t="s">
        <v>4</v>
      </c>
      <c r="E21" s="16" t="str">
        <f>MEMORIAL!B30</f>
        <v>GUIA (MEIO-FIO) E SARJETA CONJUGADOS DE CONCRETO, MOLDADA IN LOCO EM TRECHO RETO COM EXTRUSORA, 45 CM BASE (15 CM BASE DA GUIA + 30 CM BASE DA SARJETA) X 22 CM ALTURA. AF_06/2016</v>
      </c>
      <c r="F21" s="11" t="str">
        <f>MEMORIAL!L30</f>
        <v>m</v>
      </c>
      <c r="G21" s="11">
        <f>MEMORIAL!K30</f>
        <v>1180</v>
      </c>
      <c r="H21" s="11">
        <v>65.28</v>
      </c>
      <c r="I21" s="20">
        <f>TRUNC(H21*($K$6+1),2)</f>
        <v>78.959999999999994</v>
      </c>
      <c r="J21" s="11">
        <f>TRUNC(H21*G21,2)</f>
        <v>77030.399999999994</v>
      </c>
      <c r="K21" s="46">
        <f>TRUNC(I21*G21,2)</f>
        <v>93172.800000000003</v>
      </c>
    </row>
    <row r="22" spans="1:11" ht="129.6" x14ac:dyDescent="0.3">
      <c r="A22" s="32" t="s">
        <v>81</v>
      </c>
      <c r="B22" s="2">
        <v>90105</v>
      </c>
      <c r="C22" s="2" t="s">
        <v>5</v>
      </c>
      <c r="D22" s="3" t="s">
        <v>4</v>
      </c>
      <c r="E22" s="16" t="str">
        <f>MEMORIAL!B31</f>
        <v>Escavação mecanizada de vala com profundidade até 1,5 m (média entre montante e jusante/uma composição por trecho) com retroescavadeira (capacidade da caçamba da retro: 0,26 m3 / potência: 88 hp), largura menor que 0,8 m, em solo de 1a categoria, locais com baixo nível de interferência. AF_01/2015</v>
      </c>
      <c r="F22" s="11" t="str">
        <f>MEMORIAL!L31</f>
        <v>m³</v>
      </c>
      <c r="G22" s="11">
        <f>MEMORIAL!K31</f>
        <v>207.08999999999997</v>
      </c>
      <c r="H22" s="11">
        <v>8.4700000000000006</v>
      </c>
      <c r="I22" s="20">
        <f t="shared" ref="I22:I24" si="3">TRUNC(H22*($K$6+1),2)</f>
        <v>10.24</v>
      </c>
      <c r="J22" s="11">
        <f t="shared" ref="J22:J24" si="4">TRUNC(H22*G22,2)</f>
        <v>1754.05</v>
      </c>
      <c r="K22" s="46">
        <f t="shared" ref="K22:K24" si="5">TRUNC(I22*G22,2)</f>
        <v>2120.6</v>
      </c>
    </row>
    <row r="23" spans="1:11" ht="43.2" customHeight="1" x14ac:dyDescent="0.3">
      <c r="A23" s="32" t="s">
        <v>82</v>
      </c>
      <c r="B23" s="2">
        <v>101616</v>
      </c>
      <c r="C23" s="2" t="s">
        <v>5</v>
      </c>
      <c r="D23" s="3" t="s">
        <v>4</v>
      </c>
      <c r="E23" s="16" t="str">
        <f>MEMORIAL!B32</f>
        <v>PREPARO DE FUNDO DE VALA COM LARGURA MENOR QUE 1,5 M (ACERTO DO SOLO NATURAL). AF_08/2020</v>
      </c>
      <c r="F23" s="11" t="str">
        <f>MEMORIAL!L32</f>
        <v>m²</v>
      </c>
      <c r="G23" s="11">
        <f>MEMORIAL!K32</f>
        <v>1380.6</v>
      </c>
      <c r="H23" s="11">
        <v>6.16</v>
      </c>
      <c r="I23" s="20">
        <f t="shared" si="3"/>
        <v>7.45</v>
      </c>
      <c r="J23" s="11">
        <f t="shared" si="4"/>
        <v>8504.49</v>
      </c>
      <c r="K23" s="46">
        <f t="shared" si="5"/>
        <v>10285.469999999999</v>
      </c>
    </row>
    <row r="24" spans="1:11" ht="78" customHeight="1" x14ac:dyDescent="0.3">
      <c r="A24" s="32" t="s">
        <v>83</v>
      </c>
      <c r="B24" s="2">
        <v>97917</v>
      </c>
      <c r="C24" s="2" t="s">
        <v>5</v>
      </c>
      <c r="D24" s="3" t="s">
        <v>4</v>
      </c>
      <c r="E24" s="29" t="str">
        <f>MEMORIAL!B33</f>
        <v>TRANSPORTE COM CAMINHÃO BASCULANTE DE 6 M³, EM VIA URBANA EM REVESTIMENTO PRIMÁRIO (UNIDADE: TXKM). AF_07/2020- Bota fora</v>
      </c>
      <c r="F24" s="11" t="str">
        <f>MEMORIAL!L33</f>
        <v>m³xkm</v>
      </c>
      <c r="G24" s="11">
        <f>MEMORIAL!H33</f>
        <v>258.86249999999995</v>
      </c>
      <c r="H24" s="11">
        <v>1.94</v>
      </c>
      <c r="I24" s="20">
        <f t="shared" si="3"/>
        <v>2.34</v>
      </c>
      <c r="J24" s="11">
        <f t="shared" si="4"/>
        <v>502.19</v>
      </c>
      <c r="K24" s="46">
        <f t="shared" si="5"/>
        <v>605.73</v>
      </c>
    </row>
    <row r="25" spans="1:11" x14ac:dyDescent="0.3">
      <c r="A25" s="58" t="s">
        <v>2</v>
      </c>
      <c r="B25" s="59"/>
      <c r="C25" s="59"/>
      <c r="D25" s="59"/>
      <c r="E25" s="59"/>
      <c r="F25" s="59"/>
      <c r="G25" s="59"/>
      <c r="H25" s="59"/>
      <c r="I25" s="60"/>
      <c r="J25" s="14">
        <f>SUM(J21:J24)</f>
        <v>87791.13</v>
      </c>
      <c r="K25" s="47">
        <f>SUM(K21:K24)</f>
        <v>106184.6</v>
      </c>
    </row>
    <row r="26" spans="1:11" ht="17.399999999999999" x14ac:dyDescent="0.3">
      <c r="A26" s="61" t="s">
        <v>1</v>
      </c>
      <c r="B26" s="62"/>
      <c r="C26" s="62"/>
      <c r="D26" s="62"/>
      <c r="E26" s="62"/>
      <c r="F26" s="62"/>
      <c r="G26" s="62"/>
      <c r="H26" s="62"/>
      <c r="I26" s="63"/>
      <c r="J26" s="54">
        <f>J12+J19+J25</f>
        <v>112400.22</v>
      </c>
      <c r="K26" s="55"/>
    </row>
    <row r="27" spans="1:11" ht="18" thickBot="1" x14ac:dyDescent="0.35">
      <c r="A27" s="64" t="s">
        <v>0</v>
      </c>
      <c r="B27" s="65"/>
      <c r="C27" s="65"/>
      <c r="D27" s="65"/>
      <c r="E27" s="65"/>
      <c r="F27" s="65"/>
      <c r="G27" s="65"/>
      <c r="H27" s="65"/>
      <c r="I27" s="66"/>
      <c r="J27" s="56">
        <f>K12+K19+K25</f>
        <v>135370.75</v>
      </c>
      <c r="K27" s="57"/>
    </row>
    <row r="29" spans="1:11" x14ac:dyDescent="0.3">
      <c r="K29" s="28"/>
    </row>
  </sheetData>
  <mergeCells count="13">
    <mergeCell ref="A8:K8"/>
    <mergeCell ref="A2:K2"/>
    <mergeCell ref="A4:K4"/>
    <mergeCell ref="A3:K3"/>
    <mergeCell ref="I5:J5"/>
    <mergeCell ref="I6:J6"/>
    <mergeCell ref="J26:K26"/>
    <mergeCell ref="J27:K27"/>
    <mergeCell ref="A12:I12"/>
    <mergeCell ref="A19:I19"/>
    <mergeCell ref="A25:I25"/>
    <mergeCell ref="A26:I26"/>
    <mergeCell ref="A27:I27"/>
  </mergeCells>
  <phoneticPr fontId="12" type="noConversion"/>
  <pageMargins left="0.51181102362204722" right="0.51181102362204722" top="1.5748031496062993" bottom="0.98425196850393704" header="0.31496062992125984" footer="0.31496062992125984"/>
  <pageSetup paperSize="9" scale="62" fitToWidth="0" orientation="portrait" horizontalDpi="0" verticalDpi="0" r:id="rId1"/>
  <headerFooter>
    <oddHeader>&amp;L&amp;"-,Negrito"
PREFEITURA MUNICIPAL DE NOVO PROGRESSO
PODER EXECUTIVO
CNPJ:10.221.768/0001-20&amp;"-,Regular"
&amp;R&amp;G</oddHeader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33"/>
  <sheetViews>
    <sheetView zoomScale="80" zoomScaleNormal="80" workbookViewId="0">
      <selection activeCell="D32" sqref="D32"/>
    </sheetView>
  </sheetViews>
  <sheetFormatPr defaultRowHeight="14.4" x14ac:dyDescent="0.3"/>
  <cols>
    <col min="2" max="2" width="29.5546875" customWidth="1"/>
    <col min="3" max="3" width="11.5546875" customWidth="1"/>
    <col min="4" max="4" width="11.6640625" customWidth="1"/>
    <col min="5" max="5" width="15.33203125" customWidth="1"/>
    <col min="6" max="6" width="13.44140625" customWidth="1"/>
    <col min="7" max="7" width="10.44140625" customWidth="1"/>
    <col min="8" max="8" width="13.6640625" customWidth="1"/>
  </cols>
  <sheetData>
    <row r="1" spans="1:12" ht="15" thickBot="1" x14ac:dyDescent="0.35"/>
    <row r="2" spans="1:12" ht="18" x14ac:dyDescent="0.3">
      <c r="A2" s="115" t="s">
        <v>50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7"/>
    </row>
    <row r="3" spans="1:12" ht="15.6" x14ac:dyDescent="0.3">
      <c r="A3" s="118" t="s">
        <v>73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20"/>
    </row>
    <row r="4" spans="1:12" ht="18" x14ac:dyDescent="0.3">
      <c r="A4" s="121" t="s">
        <v>69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3"/>
    </row>
    <row r="5" spans="1:12" ht="15" thickBot="1" x14ac:dyDescent="0.35">
      <c r="A5" s="49"/>
      <c r="B5" s="50"/>
      <c r="C5" s="7"/>
      <c r="D5" s="7"/>
      <c r="E5" s="7"/>
      <c r="F5" s="7"/>
      <c r="G5" s="7"/>
      <c r="H5" s="7"/>
      <c r="I5" s="7"/>
      <c r="J5" s="7"/>
      <c r="K5" s="7"/>
      <c r="L5" s="51"/>
    </row>
    <row r="6" spans="1:12" ht="18" x14ac:dyDescent="0.3">
      <c r="A6" s="124" t="s">
        <v>71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6"/>
    </row>
    <row r="7" spans="1:12" x14ac:dyDescent="0.3">
      <c r="A7" s="30" t="s">
        <v>49</v>
      </c>
      <c r="B7" s="88" t="s">
        <v>14</v>
      </c>
      <c r="C7" s="88"/>
      <c r="D7" s="88"/>
      <c r="E7" s="88"/>
      <c r="F7" s="88"/>
      <c r="G7" s="88"/>
      <c r="H7" s="88"/>
      <c r="I7" s="88"/>
      <c r="J7" s="88"/>
      <c r="K7" s="88"/>
      <c r="L7" s="89"/>
    </row>
    <row r="8" spans="1:12" x14ac:dyDescent="0.3">
      <c r="A8" s="90" t="s">
        <v>29</v>
      </c>
      <c r="B8" s="91" t="s">
        <v>25</v>
      </c>
      <c r="C8" s="93" t="s">
        <v>54</v>
      </c>
      <c r="D8" s="93"/>
      <c r="E8" s="93" t="s">
        <v>55</v>
      </c>
      <c r="F8" s="93"/>
      <c r="G8" s="25" t="s">
        <v>53</v>
      </c>
      <c r="H8" s="25" t="s">
        <v>43</v>
      </c>
      <c r="I8" s="93" t="s">
        <v>39</v>
      </c>
      <c r="J8" s="105" t="s">
        <v>33</v>
      </c>
      <c r="K8" s="106"/>
      <c r="L8" s="107"/>
    </row>
    <row r="9" spans="1:12" x14ac:dyDescent="0.3">
      <c r="A9" s="90"/>
      <c r="B9" s="91"/>
      <c r="C9" s="93" t="s">
        <v>38</v>
      </c>
      <c r="D9" s="93"/>
      <c r="E9" s="93" t="s">
        <v>38</v>
      </c>
      <c r="F9" s="93"/>
      <c r="G9" s="25" t="s">
        <v>38</v>
      </c>
      <c r="H9" s="25" t="s">
        <v>33</v>
      </c>
      <c r="I9" s="93"/>
      <c r="J9" s="108"/>
      <c r="K9" s="109"/>
      <c r="L9" s="110"/>
    </row>
    <row r="10" spans="1:12" ht="115.2" x14ac:dyDescent="0.3">
      <c r="A10" s="31" t="s">
        <v>20</v>
      </c>
      <c r="B10" s="16" t="s">
        <v>74</v>
      </c>
      <c r="C10" s="114">
        <v>2.2000000000000002</v>
      </c>
      <c r="D10" s="114"/>
      <c r="E10" s="114">
        <v>1.2</v>
      </c>
      <c r="F10" s="114"/>
      <c r="G10" s="20">
        <v>1.2</v>
      </c>
      <c r="H10" s="19">
        <v>16</v>
      </c>
      <c r="I10" s="12">
        <f>(((C10+E10)*G10)/2)*H10</f>
        <v>32.64</v>
      </c>
      <c r="J10" s="85" t="s">
        <v>9</v>
      </c>
      <c r="K10" s="86"/>
      <c r="L10" s="87"/>
    </row>
    <row r="11" spans="1:12" x14ac:dyDescent="0.3">
      <c r="A11" s="30" t="s">
        <v>48</v>
      </c>
      <c r="B11" s="88" t="s">
        <v>12</v>
      </c>
      <c r="C11" s="88"/>
      <c r="D11" s="88"/>
      <c r="E11" s="88"/>
      <c r="F11" s="88"/>
      <c r="G11" s="88"/>
      <c r="H11" s="88"/>
      <c r="I11" s="88"/>
      <c r="J11" s="88"/>
      <c r="K11" s="88"/>
      <c r="L11" s="89"/>
    </row>
    <row r="12" spans="1:12" x14ac:dyDescent="0.3">
      <c r="A12" s="90" t="s">
        <v>29</v>
      </c>
      <c r="B12" s="91" t="s">
        <v>25</v>
      </c>
      <c r="C12" s="25" t="s">
        <v>46</v>
      </c>
      <c r="D12" s="25" t="s">
        <v>45</v>
      </c>
      <c r="E12" s="25" t="s">
        <v>56</v>
      </c>
      <c r="F12" s="25" t="s">
        <v>43</v>
      </c>
      <c r="G12" s="93" t="s">
        <v>39</v>
      </c>
      <c r="H12" s="105" t="s">
        <v>33</v>
      </c>
      <c r="I12" s="106"/>
      <c r="J12" s="106"/>
      <c r="K12" s="106"/>
      <c r="L12" s="107"/>
    </row>
    <row r="13" spans="1:12" x14ac:dyDescent="0.3">
      <c r="A13" s="90"/>
      <c r="B13" s="91"/>
      <c r="C13" s="25" t="s">
        <v>38</v>
      </c>
      <c r="D13" s="25" t="s">
        <v>38</v>
      </c>
      <c r="E13" s="25" t="s">
        <v>37</v>
      </c>
      <c r="F13" s="25" t="s">
        <v>37</v>
      </c>
      <c r="G13" s="93"/>
      <c r="H13" s="108"/>
      <c r="I13" s="109"/>
      <c r="J13" s="109"/>
      <c r="K13" s="109"/>
      <c r="L13" s="110"/>
    </row>
    <row r="14" spans="1:12" ht="115.2" x14ac:dyDescent="0.3">
      <c r="A14" s="32" t="s">
        <v>19</v>
      </c>
      <c r="B14" s="16" t="s">
        <v>75</v>
      </c>
      <c r="C14" s="20">
        <v>0.1</v>
      </c>
      <c r="D14" s="20">
        <v>665</v>
      </c>
      <c r="E14" s="20"/>
      <c r="F14" s="19">
        <v>3</v>
      </c>
      <c r="G14" s="20">
        <f>D14*F14</f>
        <v>1995</v>
      </c>
      <c r="H14" s="85" t="s">
        <v>3</v>
      </c>
      <c r="I14" s="86"/>
      <c r="J14" s="86"/>
      <c r="K14" s="86"/>
      <c r="L14" s="87"/>
    </row>
    <row r="15" spans="1:12" ht="100.8" x14ac:dyDescent="0.3">
      <c r="A15" s="31" t="s">
        <v>18</v>
      </c>
      <c r="B15" s="16" t="s">
        <v>76</v>
      </c>
      <c r="C15" s="20">
        <v>0.4</v>
      </c>
      <c r="D15" s="20">
        <v>3</v>
      </c>
      <c r="E15" s="20">
        <v>10</v>
      </c>
      <c r="F15" s="20">
        <f>ROUNDUP(H10/2,0)</f>
        <v>8</v>
      </c>
      <c r="G15" s="20">
        <f>C15*D15*E15*F15</f>
        <v>96.000000000000014</v>
      </c>
      <c r="H15" s="85" t="s">
        <v>9</v>
      </c>
      <c r="I15" s="86"/>
      <c r="J15" s="86"/>
      <c r="K15" s="86"/>
      <c r="L15" s="87"/>
    </row>
    <row r="16" spans="1:12" ht="43.2" x14ac:dyDescent="0.3">
      <c r="A16" s="31" t="s">
        <v>17</v>
      </c>
      <c r="B16" s="16" t="s">
        <v>58</v>
      </c>
      <c r="C16" s="20">
        <v>0.4</v>
      </c>
      <c r="D16" s="20">
        <f>+E10</f>
        <v>1.2</v>
      </c>
      <c r="E16" s="20" t="s">
        <v>57</v>
      </c>
      <c r="F16" s="20">
        <f>H10</f>
        <v>16</v>
      </c>
      <c r="G16" s="20">
        <f>(D16/C16)*F16</f>
        <v>47.999999999999993</v>
      </c>
      <c r="H16" s="85" t="s">
        <v>9</v>
      </c>
      <c r="I16" s="86"/>
      <c r="J16" s="86"/>
      <c r="K16" s="86"/>
      <c r="L16" s="87"/>
    </row>
    <row r="17" spans="1:12" x14ac:dyDescent="0.3">
      <c r="A17" s="95" t="s">
        <v>16</v>
      </c>
      <c r="B17" s="97" t="s">
        <v>25</v>
      </c>
      <c r="C17" s="93" t="s">
        <v>59</v>
      </c>
      <c r="D17" s="93"/>
      <c r="E17" s="113" t="s">
        <v>43</v>
      </c>
      <c r="F17" s="113"/>
      <c r="G17" s="103" t="s">
        <v>39</v>
      </c>
      <c r="H17" s="105" t="s">
        <v>33</v>
      </c>
      <c r="I17" s="106"/>
      <c r="J17" s="106"/>
      <c r="K17" s="106"/>
      <c r="L17" s="107"/>
    </row>
    <row r="18" spans="1:12" x14ac:dyDescent="0.3">
      <c r="A18" s="96"/>
      <c r="B18" s="98"/>
      <c r="C18" s="99" t="s">
        <v>9</v>
      </c>
      <c r="D18" s="100"/>
      <c r="E18" s="101" t="s">
        <v>37</v>
      </c>
      <c r="F18" s="102"/>
      <c r="G18" s="104"/>
      <c r="H18" s="108"/>
      <c r="I18" s="109"/>
      <c r="J18" s="109"/>
      <c r="K18" s="109"/>
      <c r="L18" s="110"/>
    </row>
    <row r="19" spans="1:12" ht="57.6" x14ac:dyDescent="0.3">
      <c r="A19" s="31" t="s">
        <v>80</v>
      </c>
      <c r="B19" s="16" t="s">
        <v>60</v>
      </c>
      <c r="C19" s="83">
        <v>0.3</v>
      </c>
      <c r="D19" s="84"/>
      <c r="E19" s="111">
        <v>1</v>
      </c>
      <c r="F19" s="112"/>
      <c r="G19" s="20">
        <f>+C19*E19</f>
        <v>0.3</v>
      </c>
      <c r="H19" s="85" t="s">
        <v>9</v>
      </c>
      <c r="I19" s="86"/>
      <c r="J19" s="86"/>
      <c r="K19" s="86"/>
      <c r="L19" s="87"/>
    </row>
    <row r="20" spans="1:12" ht="43.2" x14ac:dyDescent="0.3">
      <c r="A20" s="31" t="s">
        <v>84</v>
      </c>
      <c r="B20" s="16" t="s">
        <v>61</v>
      </c>
      <c r="C20" s="83">
        <v>0.13</v>
      </c>
      <c r="D20" s="84"/>
      <c r="E20" s="111">
        <v>2</v>
      </c>
      <c r="F20" s="112"/>
      <c r="G20" s="20">
        <f t="shared" ref="G20:G22" si="0">+C20*E20</f>
        <v>0.26</v>
      </c>
      <c r="H20" s="85" t="s">
        <v>9</v>
      </c>
      <c r="I20" s="86"/>
      <c r="J20" s="86"/>
      <c r="K20" s="86"/>
      <c r="L20" s="87"/>
    </row>
    <row r="21" spans="1:12" ht="57.6" x14ac:dyDescent="0.3">
      <c r="A21" s="31" t="s">
        <v>85</v>
      </c>
      <c r="B21" s="16" t="s">
        <v>62</v>
      </c>
      <c r="C21" s="83">
        <v>0.2</v>
      </c>
      <c r="D21" s="84"/>
      <c r="E21" s="111">
        <v>16</v>
      </c>
      <c r="F21" s="112"/>
      <c r="G21" s="20">
        <f t="shared" si="0"/>
        <v>3.2</v>
      </c>
      <c r="H21" s="85" t="s">
        <v>9</v>
      </c>
      <c r="I21" s="86"/>
      <c r="J21" s="86"/>
      <c r="K21" s="86"/>
      <c r="L21" s="87"/>
    </row>
    <row r="22" spans="1:12" ht="57.6" x14ac:dyDescent="0.3">
      <c r="A22" s="31" t="s">
        <v>86</v>
      </c>
      <c r="B22" s="16" t="s">
        <v>63</v>
      </c>
      <c r="C22" s="83">
        <v>0.125</v>
      </c>
      <c r="D22" s="84"/>
      <c r="E22" s="111">
        <v>7</v>
      </c>
      <c r="F22" s="112"/>
      <c r="G22" s="20">
        <f t="shared" si="0"/>
        <v>0.875</v>
      </c>
      <c r="H22" s="85" t="s">
        <v>9</v>
      </c>
      <c r="I22" s="86"/>
      <c r="J22" s="86"/>
      <c r="K22" s="86"/>
      <c r="L22" s="87"/>
    </row>
    <row r="23" spans="1:12" x14ac:dyDescent="0.3">
      <c r="A23" s="95" t="s">
        <v>15</v>
      </c>
      <c r="B23" s="97" t="s">
        <v>25</v>
      </c>
      <c r="C23" s="99" t="s">
        <v>53</v>
      </c>
      <c r="D23" s="100"/>
      <c r="E23" s="101" t="s">
        <v>43</v>
      </c>
      <c r="F23" s="102"/>
      <c r="G23" s="103" t="s">
        <v>39</v>
      </c>
      <c r="H23" s="105" t="s">
        <v>33</v>
      </c>
      <c r="I23" s="106"/>
      <c r="J23" s="106"/>
      <c r="K23" s="106"/>
      <c r="L23" s="107"/>
    </row>
    <row r="24" spans="1:12" x14ac:dyDescent="0.3">
      <c r="A24" s="96"/>
      <c r="B24" s="98"/>
      <c r="C24" s="99" t="s">
        <v>38</v>
      </c>
      <c r="D24" s="100"/>
      <c r="E24" s="101" t="s">
        <v>33</v>
      </c>
      <c r="F24" s="102"/>
      <c r="G24" s="104"/>
      <c r="H24" s="108"/>
      <c r="I24" s="109"/>
      <c r="J24" s="109"/>
      <c r="K24" s="109"/>
      <c r="L24" s="110"/>
    </row>
    <row r="25" spans="1:12" ht="57.6" x14ac:dyDescent="0.3">
      <c r="A25" s="31" t="s">
        <v>87</v>
      </c>
      <c r="B25" s="17" t="s">
        <v>67</v>
      </c>
      <c r="C25" s="83">
        <v>2.8</v>
      </c>
      <c r="D25" s="84"/>
      <c r="E25" s="83">
        <f>SUM(E19:F22)</f>
        <v>26</v>
      </c>
      <c r="F25" s="84"/>
      <c r="G25" s="20">
        <f>C25*E25</f>
        <v>72.8</v>
      </c>
      <c r="H25" s="85" t="s">
        <v>3</v>
      </c>
      <c r="I25" s="86"/>
      <c r="J25" s="86"/>
      <c r="K25" s="86"/>
      <c r="L25" s="87"/>
    </row>
    <row r="26" spans="1:12" x14ac:dyDescent="0.3">
      <c r="A26" s="30" t="s">
        <v>47</v>
      </c>
      <c r="B26" s="88" t="s">
        <v>10</v>
      </c>
      <c r="C26" s="88"/>
      <c r="D26" s="88"/>
      <c r="E26" s="88"/>
      <c r="F26" s="88"/>
      <c r="G26" s="88"/>
      <c r="H26" s="88"/>
      <c r="I26" s="88"/>
      <c r="J26" s="88"/>
      <c r="K26" s="88"/>
      <c r="L26" s="89"/>
    </row>
    <row r="27" spans="1:12" ht="43.2" x14ac:dyDescent="0.3">
      <c r="A27" s="90" t="s">
        <v>29</v>
      </c>
      <c r="B27" s="91" t="s">
        <v>25</v>
      </c>
      <c r="C27" s="25" t="s">
        <v>46</v>
      </c>
      <c r="D27" s="25" t="s">
        <v>45</v>
      </c>
      <c r="E27" s="25" t="s">
        <v>44</v>
      </c>
      <c r="F27" s="25" t="s">
        <v>43</v>
      </c>
      <c r="G27" s="25" t="s">
        <v>42</v>
      </c>
      <c r="H27" s="26" t="s">
        <v>41</v>
      </c>
      <c r="I27" s="26" t="s">
        <v>40</v>
      </c>
      <c r="J27" s="92" t="s">
        <v>51</v>
      </c>
      <c r="K27" s="93" t="s">
        <v>39</v>
      </c>
      <c r="L27" s="94" t="s">
        <v>33</v>
      </c>
    </row>
    <row r="28" spans="1:12" x14ac:dyDescent="0.3">
      <c r="A28" s="90"/>
      <c r="B28" s="91"/>
      <c r="C28" s="25" t="s">
        <v>38</v>
      </c>
      <c r="D28" s="25" t="s">
        <v>38</v>
      </c>
      <c r="E28" s="25" t="s">
        <v>38</v>
      </c>
      <c r="F28" s="25" t="s">
        <v>37</v>
      </c>
      <c r="G28" s="25" t="s">
        <v>36</v>
      </c>
      <c r="H28" s="25" t="s">
        <v>35</v>
      </c>
      <c r="I28" s="25" t="s">
        <v>34</v>
      </c>
      <c r="J28" s="92"/>
      <c r="K28" s="93"/>
      <c r="L28" s="94"/>
    </row>
    <row r="29" spans="1:12" x14ac:dyDescent="0.3">
      <c r="A29" s="80" t="s">
        <v>64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2"/>
    </row>
    <row r="30" spans="1:12" ht="100.8" x14ac:dyDescent="0.3">
      <c r="A30" s="31" t="s">
        <v>13</v>
      </c>
      <c r="B30" s="16" t="s">
        <v>78</v>
      </c>
      <c r="C30" s="20">
        <v>0.13500000000000001</v>
      </c>
      <c r="D30" s="19">
        <v>1180</v>
      </c>
      <c r="E30" s="20" t="s">
        <v>57</v>
      </c>
      <c r="F30" s="20" t="s">
        <v>57</v>
      </c>
      <c r="G30" s="20" t="s">
        <v>57</v>
      </c>
      <c r="H30" s="20" t="s">
        <v>57</v>
      </c>
      <c r="I30" s="24" t="s">
        <v>57</v>
      </c>
      <c r="J30" s="24" t="s">
        <v>57</v>
      </c>
      <c r="K30" s="20">
        <f>D30</f>
        <v>1180</v>
      </c>
      <c r="L30" s="33" t="s">
        <v>3</v>
      </c>
    </row>
    <row r="31" spans="1:12" ht="144" x14ac:dyDescent="0.3">
      <c r="A31" s="31" t="s">
        <v>81</v>
      </c>
      <c r="B31" s="16" t="s">
        <v>66</v>
      </c>
      <c r="C31" s="20">
        <v>1.17</v>
      </c>
      <c r="D31" s="20">
        <f>D30</f>
        <v>1180</v>
      </c>
      <c r="E31" s="20">
        <v>0.15</v>
      </c>
      <c r="F31" s="20" t="s">
        <v>57</v>
      </c>
      <c r="G31" s="20" t="s">
        <v>57</v>
      </c>
      <c r="H31" s="20" t="s">
        <v>57</v>
      </c>
      <c r="I31" s="20" t="s">
        <v>57</v>
      </c>
      <c r="J31" s="20" t="s">
        <v>57</v>
      </c>
      <c r="K31" s="20">
        <f>C31*D31*E31</f>
        <v>207.08999999999997</v>
      </c>
      <c r="L31" s="33" t="s">
        <v>8</v>
      </c>
    </row>
    <row r="32" spans="1:12" ht="69.599999999999994" customHeight="1" x14ac:dyDescent="0.3">
      <c r="A32" s="31" t="s">
        <v>82</v>
      </c>
      <c r="B32" s="16" t="s">
        <v>79</v>
      </c>
      <c r="C32" s="20">
        <f>C31</f>
        <v>1.17</v>
      </c>
      <c r="D32" s="20">
        <f>D31</f>
        <v>1180</v>
      </c>
      <c r="E32" s="20" t="s">
        <v>57</v>
      </c>
      <c r="F32" s="20" t="s">
        <v>57</v>
      </c>
      <c r="G32" s="20" t="s">
        <v>57</v>
      </c>
      <c r="H32" s="20" t="s">
        <v>57</v>
      </c>
      <c r="I32" s="20" t="s">
        <v>57</v>
      </c>
      <c r="J32" s="20" t="s">
        <v>57</v>
      </c>
      <c r="K32" s="23">
        <f>C32*D32</f>
        <v>1380.6</v>
      </c>
      <c r="L32" s="34" t="s">
        <v>9</v>
      </c>
    </row>
    <row r="33" spans="1:12" ht="72.599999999999994" thickBot="1" x14ac:dyDescent="0.35">
      <c r="A33" s="52" t="s">
        <v>83</v>
      </c>
      <c r="B33" s="35" t="s">
        <v>89</v>
      </c>
      <c r="C33" s="36"/>
      <c r="D33" s="36"/>
      <c r="E33" s="36"/>
      <c r="F33" s="36"/>
      <c r="G33" s="37">
        <v>1</v>
      </c>
      <c r="H33" s="36">
        <f>K31*J33</f>
        <v>258.86249999999995</v>
      </c>
      <c r="I33" s="36"/>
      <c r="J33" s="36">
        <v>1.25</v>
      </c>
      <c r="K33" s="38">
        <f>G33*H33</f>
        <v>258.86249999999995</v>
      </c>
      <c r="L33" s="39" t="s">
        <v>65</v>
      </c>
    </row>
  </sheetData>
  <mergeCells count="62">
    <mergeCell ref="A2:L2"/>
    <mergeCell ref="A3:L3"/>
    <mergeCell ref="A4:L4"/>
    <mergeCell ref="A6:L6"/>
    <mergeCell ref="A12:A13"/>
    <mergeCell ref="B12:B13"/>
    <mergeCell ref="G12:G13"/>
    <mergeCell ref="H12:L13"/>
    <mergeCell ref="B7:L7"/>
    <mergeCell ref="A8:A9"/>
    <mergeCell ref="B8:B9"/>
    <mergeCell ref="C8:D8"/>
    <mergeCell ref="E8:F8"/>
    <mergeCell ref="I8:I9"/>
    <mergeCell ref="J8:L9"/>
    <mergeCell ref="C9:D9"/>
    <mergeCell ref="E9:F9"/>
    <mergeCell ref="C10:D10"/>
    <mergeCell ref="E10:F10"/>
    <mergeCell ref="J10:L10"/>
    <mergeCell ref="B11:L11"/>
    <mergeCell ref="H14:L14"/>
    <mergeCell ref="H15:L15"/>
    <mergeCell ref="H16:L16"/>
    <mergeCell ref="A17:A18"/>
    <mergeCell ref="B17:B18"/>
    <mergeCell ref="C17:D17"/>
    <mergeCell ref="E17:F17"/>
    <mergeCell ref="G17:G18"/>
    <mergeCell ref="H17:L18"/>
    <mergeCell ref="C18:D18"/>
    <mergeCell ref="E18:F18"/>
    <mergeCell ref="C19:D19"/>
    <mergeCell ref="E19:F19"/>
    <mergeCell ref="H19:L19"/>
    <mergeCell ref="C20:D20"/>
    <mergeCell ref="E20:F20"/>
    <mergeCell ref="H20:L20"/>
    <mergeCell ref="H23:L24"/>
    <mergeCell ref="C24:D24"/>
    <mergeCell ref="E24:F24"/>
    <mergeCell ref="C21:D21"/>
    <mergeCell ref="E21:F21"/>
    <mergeCell ref="H21:L21"/>
    <mergeCell ref="C22:D22"/>
    <mergeCell ref="E22:F22"/>
    <mergeCell ref="H22:L22"/>
    <mergeCell ref="A23:A24"/>
    <mergeCell ref="B23:B24"/>
    <mergeCell ref="C23:D23"/>
    <mergeCell ref="E23:F23"/>
    <mergeCell ref="G23:G24"/>
    <mergeCell ref="A29:L29"/>
    <mergeCell ref="C25:D25"/>
    <mergeCell ref="E25:F25"/>
    <mergeCell ref="H25:L25"/>
    <mergeCell ref="B26:L26"/>
    <mergeCell ref="A27:A28"/>
    <mergeCell ref="B27:B28"/>
    <mergeCell ref="J27:J28"/>
    <mergeCell ref="K27:K28"/>
    <mergeCell ref="L27:L28"/>
  </mergeCells>
  <phoneticPr fontId="12" type="noConversion"/>
  <hyperlinks>
    <hyperlink ref="L32" r:id="rId1" display="m@" xr:uid="{00000000-0004-0000-0300-000000000000}"/>
  </hyperlinks>
  <pageMargins left="0.25" right="0.25" top="0.75" bottom="0.75" header="0.3" footer="0.3"/>
  <pageSetup paperSize="9" scale="66" fitToHeight="0" orientation="portrait" horizontalDpi="0" verticalDpi="0" r:id="rId2"/>
  <headerFooter>
    <oddHeader>&amp;L&amp;"-,Negrito"
PREFEITURA MUNICIPAL DE NOVO PROGRESSO
PODER EXECUTIVO
CNPJ:10.221.768/0001-20&amp;"-,Regular"
&amp;R&amp;G</oddHeader>
    <oddFooter>&amp;C&amp;G</oddFooter>
  </headerFooter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Plan. não Des.</vt:lpstr>
      <vt:lpstr>MEMORIAL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Willian Costa Max</dc:creator>
  <cp:lastModifiedBy>Israel Lemos Fernandes</cp:lastModifiedBy>
  <cp:lastPrinted>2023-07-26T12:43:43Z</cp:lastPrinted>
  <dcterms:created xsi:type="dcterms:W3CDTF">2017-12-06T10:41:34Z</dcterms:created>
  <dcterms:modified xsi:type="dcterms:W3CDTF">2023-07-26T12:44:20Z</dcterms:modified>
</cp:coreProperties>
</file>