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0394e81c805f4d6/Documentos/Projetos de Interiores/LICITAÇÕES/TP 09_2023 - QUADRA JUCELANDIA/MIDIA/"/>
    </mc:Choice>
  </mc:AlternateContent>
  <xr:revisionPtr revIDLastSave="91" documentId="8_{A0F0EFC9-B4A0-40D8-8D96-3450BAC7DED1}" xr6:coauthVersionLast="47" xr6:coauthVersionMax="47" xr10:uidLastSave="{F17C33DA-F317-480B-B3A3-A2CA40C30B7B}"/>
  <bookViews>
    <workbookView xWindow="-108" yWindow="-108" windowWidth="23256" windowHeight="12456" xr2:uid="{207829DB-9A44-4EAC-9C94-612263BAFB1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7" i="1" l="1"/>
  <c r="J257" i="1" s="1"/>
  <c r="K257" i="1" s="1"/>
  <c r="I253" i="1"/>
  <c r="J253" i="1" s="1"/>
  <c r="K253" i="1" s="1"/>
  <c r="I252" i="1"/>
  <c r="J252" i="1" s="1"/>
  <c r="K252" i="1" s="1"/>
  <c r="I251" i="1"/>
  <c r="J251" i="1" s="1"/>
  <c r="K251" i="1" s="1"/>
  <c r="J250" i="1"/>
  <c r="K250" i="1" s="1"/>
  <c r="I250" i="1"/>
  <c r="I249" i="1"/>
  <c r="J249" i="1" s="1"/>
  <c r="K249" i="1" s="1"/>
  <c r="I248" i="1"/>
  <c r="J248" i="1" s="1"/>
  <c r="K248" i="1" s="1"/>
  <c r="I247" i="1"/>
  <c r="J247" i="1" s="1"/>
  <c r="K247" i="1" s="1"/>
  <c r="I246" i="1"/>
  <c r="J246" i="1" s="1"/>
  <c r="K246" i="1" s="1"/>
  <c r="I245" i="1"/>
  <c r="J245" i="1" s="1"/>
  <c r="K245" i="1" s="1"/>
  <c r="I244" i="1"/>
  <c r="J244" i="1" s="1"/>
  <c r="K244" i="1" s="1"/>
  <c r="I243" i="1"/>
  <c r="J243" i="1" s="1"/>
  <c r="K243" i="1" s="1"/>
  <c r="I242" i="1"/>
  <c r="J242" i="1" s="1"/>
  <c r="K242" i="1" s="1"/>
  <c r="J241" i="1"/>
  <c r="K241" i="1" s="1"/>
  <c r="I241" i="1"/>
  <c r="I240" i="1"/>
  <c r="J240" i="1" s="1"/>
  <c r="K240" i="1" s="1"/>
  <c r="I239" i="1"/>
  <c r="J239" i="1" s="1"/>
  <c r="K239" i="1" s="1"/>
  <c r="J238" i="1"/>
  <c r="K238" i="1" s="1"/>
  <c r="I238" i="1"/>
  <c r="I237" i="1"/>
  <c r="J237" i="1" s="1"/>
  <c r="K237" i="1" s="1"/>
  <c r="I235" i="1"/>
  <c r="J235" i="1" s="1"/>
  <c r="K235" i="1" s="1"/>
  <c r="I234" i="1"/>
  <c r="J234" i="1" s="1"/>
  <c r="K234" i="1" s="1"/>
  <c r="J233" i="1"/>
  <c r="K233" i="1" s="1"/>
  <c r="I233" i="1"/>
  <c r="I232" i="1"/>
  <c r="J232" i="1" s="1"/>
  <c r="K232" i="1" s="1"/>
  <c r="I231" i="1"/>
  <c r="J231" i="1" s="1"/>
  <c r="K231" i="1" s="1"/>
  <c r="I230" i="1"/>
  <c r="J230" i="1" s="1"/>
  <c r="K230" i="1" s="1"/>
  <c r="I229" i="1"/>
  <c r="J229" i="1" s="1"/>
  <c r="K229" i="1" s="1"/>
  <c r="I226" i="1"/>
  <c r="J226" i="1" s="1"/>
  <c r="K226" i="1" s="1"/>
  <c r="I225" i="1"/>
  <c r="J225" i="1" s="1"/>
  <c r="K225" i="1" s="1"/>
  <c r="K224" i="1"/>
  <c r="J224" i="1"/>
  <c r="I224" i="1"/>
  <c r="I223" i="1"/>
  <c r="J223" i="1" s="1"/>
  <c r="K223" i="1" s="1"/>
  <c r="I222" i="1"/>
  <c r="J222" i="1" s="1"/>
  <c r="K222" i="1" s="1"/>
  <c r="J221" i="1"/>
  <c r="K221" i="1" s="1"/>
  <c r="I221" i="1"/>
  <c r="K220" i="1"/>
  <c r="J220" i="1"/>
  <c r="I220" i="1"/>
  <c r="J218" i="1"/>
  <c r="K218" i="1" s="1"/>
  <c r="I218" i="1"/>
  <c r="J217" i="1"/>
  <c r="K217" i="1" s="1"/>
  <c r="I217" i="1"/>
  <c r="I216" i="1"/>
  <c r="J216" i="1" s="1"/>
  <c r="K216" i="1" s="1"/>
  <c r="I215" i="1"/>
  <c r="J215" i="1" s="1"/>
  <c r="K215" i="1" s="1"/>
  <c r="J214" i="1"/>
  <c r="K214" i="1" s="1"/>
  <c r="I214" i="1"/>
  <c r="I209" i="1"/>
  <c r="J209" i="1" s="1"/>
  <c r="K209" i="1" s="1"/>
  <c r="I208" i="1"/>
  <c r="J208" i="1" s="1"/>
  <c r="K208" i="1" s="1"/>
  <c r="J207" i="1"/>
  <c r="K207" i="1" s="1"/>
  <c r="I207" i="1"/>
  <c r="I206" i="1"/>
  <c r="J206" i="1" s="1"/>
  <c r="K206" i="1" s="1"/>
  <c r="I205" i="1"/>
  <c r="J205" i="1" s="1"/>
  <c r="K205" i="1" s="1"/>
  <c r="I204" i="1"/>
  <c r="J204" i="1" s="1"/>
  <c r="K204" i="1" s="1"/>
  <c r="J203" i="1"/>
  <c r="K203" i="1" s="1"/>
  <c r="I203" i="1"/>
  <c r="I202" i="1"/>
  <c r="J202" i="1" s="1"/>
  <c r="K202" i="1" s="1"/>
  <c r="I201" i="1"/>
  <c r="J201" i="1" s="1"/>
  <c r="K201" i="1" s="1"/>
  <c r="J200" i="1"/>
  <c r="K200" i="1" s="1"/>
  <c r="I200" i="1"/>
  <c r="I199" i="1"/>
  <c r="J199" i="1" s="1"/>
  <c r="K199" i="1" s="1"/>
  <c r="I198" i="1"/>
  <c r="J198" i="1" s="1"/>
  <c r="K198" i="1" s="1"/>
  <c r="I197" i="1"/>
  <c r="J197" i="1" s="1"/>
  <c r="K197" i="1" s="1"/>
  <c r="I196" i="1"/>
  <c r="J196" i="1" s="1"/>
  <c r="K196" i="1" s="1"/>
  <c r="I195" i="1"/>
  <c r="J195" i="1" s="1"/>
  <c r="K195" i="1" s="1"/>
  <c r="I194" i="1"/>
  <c r="J194" i="1" s="1"/>
  <c r="K194" i="1" s="1"/>
  <c r="J190" i="1"/>
  <c r="K190" i="1" s="1"/>
  <c r="I190" i="1"/>
  <c r="I189" i="1"/>
  <c r="J189" i="1" s="1"/>
  <c r="K189" i="1" s="1"/>
  <c r="I188" i="1"/>
  <c r="J188" i="1" s="1"/>
  <c r="K188" i="1" s="1"/>
  <c r="I187" i="1"/>
  <c r="J187" i="1" s="1"/>
  <c r="K187" i="1" s="1"/>
  <c r="I186" i="1"/>
  <c r="J186" i="1" s="1"/>
  <c r="K186" i="1" s="1"/>
  <c r="I185" i="1"/>
  <c r="J185" i="1" s="1"/>
  <c r="K185" i="1" s="1"/>
  <c r="I184" i="1"/>
  <c r="J184" i="1" s="1"/>
  <c r="K184" i="1" s="1"/>
  <c r="I183" i="1"/>
  <c r="J183" i="1" s="1"/>
  <c r="K183" i="1" s="1"/>
  <c r="I182" i="1"/>
  <c r="J182" i="1" s="1"/>
  <c r="K182" i="1" s="1"/>
  <c r="I181" i="1"/>
  <c r="J181" i="1" s="1"/>
  <c r="K181" i="1" s="1"/>
  <c r="K180" i="1"/>
  <c r="J180" i="1"/>
  <c r="I180" i="1"/>
  <c r="I179" i="1"/>
  <c r="J179" i="1" s="1"/>
  <c r="K179" i="1" s="1"/>
  <c r="J178" i="1"/>
  <c r="K178" i="1" s="1"/>
  <c r="I178" i="1"/>
  <c r="J177" i="1"/>
  <c r="K177" i="1" s="1"/>
  <c r="I177" i="1"/>
  <c r="I176" i="1"/>
  <c r="J176" i="1" s="1"/>
  <c r="K176" i="1" s="1"/>
  <c r="J175" i="1"/>
  <c r="K175" i="1" s="1"/>
  <c r="I175" i="1"/>
  <c r="J174" i="1"/>
  <c r="K174" i="1" s="1"/>
  <c r="I174" i="1"/>
  <c r="I173" i="1"/>
  <c r="J173" i="1" s="1"/>
  <c r="K173" i="1" s="1"/>
  <c r="I172" i="1"/>
  <c r="J172" i="1" s="1"/>
  <c r="K172" i="1" s="1"/>
  <c r="J171" i="1"/>
  <c r="K171" i="1" s="1"/>
  <c r="I171" i="1"/>
  <c r="I170" i="1"/>
  <c r="J170" i="1" s="1"/>
  <c r="K170" i="1" s="1"/>
  <c r="I169" i="1"/>
  <c r="J169" i="1" s="1"/>
  <c r="K169" i="1" s="1"/>
  <c r="I168" i="1"/>
  <c r="J168" i="1" s="1"/>
  <c r="K168" i="1" s="1"/>
  <c r="I167" i="1"/>
  <c r="J167" i="1" s="1"/>
  <c r="K167" i="1" s="1"/>
  <c r="I163" i="1"/>
  <c r="J163" i="1" s="1"/>
  <c r="K163" i="1" s="1"/>
  <c r="I162" i="1"/>
  <c r="J162" i="1" s="1"/>
  <c r="K162" i="1" s="1"/>
  <c r="J161" i="1"/>
  <c r="K161" i="1" s="1"/>
  <c r="I161" i="1"/>
  <c r="I160" i="1"/>
  <c r="J160" i="1" s="1"/>
  <c r="K160" i="1" s="1"/>
  <c r="I159" i="1"/>
  <c r="J159" i="1" s="1"/>
  <c r="K159" i="1" s="1"/>
  <c r="J158" i="1"/>
  <c r="K158" i="1" s="1"/>
  <c r="I158" i="1"/>
  <c r="I157" i="1"/>
  <c r="J157" i="1" s="1"/>
  <c r="K157" i="1" s="1"/>
  <c r="I156" i="1"/>
  <c r="J156" i="1" s="1"/>
  <c r="K156" i="1" s="1"/>
  <c r="I155" i="1"/>
  <c r="J155" i="1" s="1"/>
  <c r="K155" i="1" s="1"/>
  <c r="I154" i="1"/>
  <c r="J154" i="1" s="1"/>
  <c r="K154" i="1" s="1"/>
  <c r="I153" i="1"/>
  <c r="J153" i="1" s="1"/>
  <c r="K153" i="1" s="1"/>
  <c r="I152" i="1"/>
  <c r="J152" i="1" s="1"/>
  <c r="K152" i="1" s="1"/>
  <c r="K151" i="1"/>
  <c r="J151" i="1"/>
  <c r="I151" i="1"/>
  <c r="I150" i="1"/>
  <c r="J150" i="1" s="1"/>
  <c r="K150" i="1" s="1"/>
  <c r="J149" i="1"/>
  <c r="K149" i="1" s="1"/>
  <c r="I149" i="1"/>
  <c r="I148" i="1"/>
  <c r="J148" i="1" s="1"/>
  <c r="K148" i="1" s="1"/>
  <c r="I147" i="1"/>
  <c r="J147" i="1" s="1"/>
  <c r="K147" i="1" s="1"/>
  <c r="J146" i="1"/>
  <c r="K146" i="1" s="1"/>
  <c r="I146" i="1"/>
  <c r="J145" i="1"/>
  <c r="K145" i="1" s="1"/>
  <c r="I145" i="1"/>
  <c r="I144" i="1"/>
  <c r="J144" i="1" s="1"/>
  <c r="K144" i="1" s="1"/>
  <c r="I143" i="1"/>
  <c r="J143" i="1" s="1"/>
  <c r="K143" i="1" s="1"/>
  <c r="I142" i="1"/>
  <c r="J142" i="1" s="1"/>
  <c r="K142" i="1" s="1"/>
  <c r="I141" i="1"/>
  <c r="J141" i="1" s="1"/>
  <c r="K141" i="1" s="1"/>
  <c r="I140" i="1"/>
  <c r="J140" i="1" s="1"/>
  <c r="K140" i="1" s="1"/>
  <c r="I139" i="1"/>
  <c r="J139" i="1" s="1"/>
  <c r="K139" i="1" s="1"/>
  <c r="I138" i="1"/>
  <c r="J138" i="1" s="1"/>
  <c r="K138" i="1" s="1"/>
  <c r="I137" i="1"/>
  <c r="J137" i="1" s="1"/>
  <c r="K137" i="1" s="1"/>
  <c r="I136" i="1"/>
  <c r="J136" i="1" s="1"/>
  <c r="K136" i="1" s="1"/>
  <c r="K135" i="1"/>
  <c r="J135" i="1"/>
  <c r="I135" i="1"/>
  <c r="I131" i="1"/>
  <c r="J131" i="1" s="1"/>
  <c r="K131" i="1" s="1"/>
  <c r="K132" i="1" s="1"/>
  <c r="K130" i="1" s="1"/>
  <c r="I127" i="1"/>
  <c r="J127" i="1" s="1"/>
  <c r="K127" i="1" s="1"/>
  <c r="I126" i="1"/>
  <c r="J126" i="1" s="1"/>
  <c r="K126" i="1" s="1"/>
  <c r="K125" i="1"/>
  <c r="J125" i="1"/>
  <c r="I125" i="1"/>
  <c r="K124" i="1"/>
  <c r="J124" i="1"/>
  <c r="I124" i="1"/>
  <c r="J123" i="1"/>
  <c r="I123" i="1"/>
  <c r="I122" i="1"/>
  <c r="J122" i="1" s="1"/>
  <c r="K122" i="1" s="1"/>
  <c r="G122" i="1"/>
  <c r="G123" i="1" s="1"/>
  <c r="K123" i="1" s="1"/>
  <c r="I121" i="1"/>
  <c r="J121" i="1" s="1"/>
  <c r="J120" i="1"/>
  <c r="I120" i="1"/>
  <c r="J119" i="1"/>
  <c r="I119" i="1"/>
  <c r="I115" i="1"/>
  <c r="J115" i="1" s="1"/>
  <c r="K115" i="1" s="1"/>
  <c r="I114" i="1"/>
  <c r="J114" i="1" s="1"/>
  <c r="K114" i="1" s="1"/>
  <c r="I113" i="1"/>
  <c r="J113" i="1" s="1"/>
  <c r="K113" i="1" s="1"/>
  <c r="I112" i="1"/>
  <c r="J112" i="1" s="1"/>
  <c r="K112" i="1" s="1"/>
  <c r="I111" i="1"/>
  <c r="J111" i="1" s="1"/>
  <c r="K111" i="1" s="1"/>
  <c r="I109" i="1"/>
  <c r="J109" i="1" s="1"/>
  <c r="K109" i="1" s="1"/>
  <c r="I108" i="1"/>
  <c r="J108" i="1" s="1"/>
  <c r="K108" i="1" s="1"/>
  <c r="I107" i="1"/>
  <c r="J107" i="1" s="1"/>
  <c r="K107" i="1" s="1"/>
  <c r="I106" i="1"/>
  <c r="J106" i="1" s="1"/>
  <c r="K106" i="1" s="1"/>
  <c r="I105" i="1"/>
  <c r="J105" i="1" s="1"/>
  <c r="K105" i="1" s="1"/>
  <c r="I104" i="1"/>
  <c r="J104" i="1" s="1"/>
  <c r="K104" i="1" s="1"/>
  <c r="I103" i="1"/>
  <c r="J103" i="1" s="1"/>
  <c r="K103" i="1" s="1"/>
  <c r="J99" i="1"/>
  <c r="K99" i="1" s="1"/>
  <c r="I99" i="1"/>
  <c r="I98" i="1"/>
  <c r="J98" i="1" s="1"/>
  <c r="K98" i="1" s="1"/>
  <c r="I97" i="1"/>
  <c r="J97" i="1" s="1"/>
  <c r="I96" i="1"/>
  <c r="J96" i="1" s="1"/>
  <c r="K96" i="1" s="1"/>
  <c r="J95" i="1"/>
  <c r="K95" i="1" s="1"/>
  <c r="I95" i="1"/>
  <c r="G95" i="1"/>
  <c r="G97" i="1" s="1"/>
  <c r="I91" i="1"/>
  <c r="J91" i="1" s="1"/>
  <c r="K91" i="1" s="1"/>
  <c r="I90" i="1"/>
  <c r="J90" i="1" s="1"/>
  <c r="K90" i="1" s="1"/>
  <c r="I86" i="1"/>
  <c r="J86" i="1" s="1"/>
  <c r="K86" i="1" s="1"/>
  <c r="I85" i="1"/>
  <c r="J85" i="1" s="1"/>
  <c r="K85" i="1" s="1"/>
  <c r="I84" i="1"/>
  <c r="J84" i="1" s="1"/>
  <c r="K84" i="1" s="1"/>
  <c r="I83" i="1"/>
  <c r="J83" i="1" s="1"/>
  <c r="K83" i="1" s="1"/>
  <c r="I82" i="1"/>
  <c r="J82" i="1" s="1"/>
  <c r="K82" i="1" s="1"/>
  <c r="I81" i="1"/>
  <c r="J81" i="1" s="1"/>
  <c r="K81" i="1" s="1"/>
  <c r="I80" i="1"/>
  <c r="J80" i="1" s="1"/>
  <c r="K80" i="1" s="1"/>
  <c r="I79" i="1"/>
  <c r="J79" i="1" s="1"/>
  <c r="K79" i="1" s="1"/>
  <c r="I78" i="1"/>
  <c r="J78" i="1" s="1"/>
  <c r="K78" i="1" s="1"/>
  <c r="I74" i="1"/>
  <c r="J74" i="1" s="1"/>
  <c r="K74" i="1" s="1"/>
  <c r="I73" i="1"/>
  <c r="J73" i="1" s="1"/>
  <c r="K73" i="1" s="1"/>
  <c r="I72" i="1"/>
  <c r="J72" i="1" s="1"/>
  <c r="K72" i="1" s="1"/>
  <c r="I70" i="1"/>
  <c r="J70" i="1" s="1"/>
  <c r="K70" i="1" s="1"/>
  <c r="J69" i="1"/>
  <c r="K69" i="1" s="1"/>
  <c r="I69" i="1"/>
  <c r="J67" i="1"/>
  <c r="K67" i="1" s="1"/>
  <c r="I67" i="1"/>
  <c r="I66" i="1"/>
  <c r="J66" i="1" s="1"/>
  <c r="K66" i="1" s="1"/>
  <c r="J65" i="1"/>
  <c r="K65" i="1" s="1"/>
  <c r="I65" i="1"/>
  <c r="I64" i="1"/>
  <c r="J64" i="1" s="1"/>
  <c r="K64" i="1" s="1"/>
  <c r="I63" i="1"/>
  <c r="J63" i="1" s="1"/>
  <c r="K63" i="1" s="1"/>
  <c r="I62" i="1"/>
  <c r="J62" i="1" s="1"/>
  <c r="K62" i="1" s="1"/>
  <c r="I57" i="1"/>
  <c r="J57" i="1" s="1"/>
  <c r="K57" i="1" s="1"/>
  <c r="K56" i="1"/>
  <c r="J56" i="1"/>
  <c r="I56" i="1"/>
  <c r="I55" i="1"/>
  <c r="J55" i="1" s="1"/>
  <c r="K55" i="1" s="1"/>
  <c r="I51" i="1"/>
  <c r="J51" i="1" s="1"/>
  <c r="K51" i="1" s="1"/>
  <c r="J50" i="1"/>
  <c r="K50" i="1" s="1"/>
  <c r="I50" i="1"/>
  <c r="I49" i="1"/>
  <c r="J49" i="1" s="1"/>
  <c r="K49" i="1" s="1"/>
  <c r="I48" i="1"/>
  <c r="J48" i="1" s="1"/>
  <c r="K48" i="1" s="1"/>
  <c r="I47" i="1"/>
  <c r="J47" i="1" s="1"/>
  <c r="K47" i="1" s="1"/>
  <c r="I46" i="1"/>
  <c r="J46" i="1" s="1"/>
  <c r="K46" i="1" s="1"/>
  <c r="I45" i="1"/>
  <c r="J44" i="1"/>
  <c r="K44" i="1" s="1"/>
  <c r="I44" i="1"/>
  <c r="K43" i="1"/>
  <c r="K42" i="1"/>
  <c r="J42" i="1"/>
  <c r="I41" i="1"/>
  <c r="J41" i="1" s="1"/>
  <c r="K41" i="1" s="1"/>
  <c r="I40" i="1"/>
  <c r="J40" i="1" s="1"/>
  <c r="K40" i="1" s="1"/>
  <c r="I39" i="1"/>
  <c r="J39" i="1" s="1"/>
  <c r="K39" i="1" s="1"/>
  <c r="I37" i="1"/>
  <c r="J37" i="1" s="1"/>
  <c r="K37" i="1" s="1"/>
  <c r="I36" i="1"/>
  <c r="J36" i="1" s="1"/>
  <c r="K36" i="1" s="1"/>
  <c r="K35" i="1"/>
  <c r="J35" i="1"/>
  <c r="I35" i="1"/>
  <c r="I34" i="1"/>
  <c r="J34" i="1" s="1"/>
  <c r="K34" i="1" s="1"/>
  <c r="J33" i="1"/>
  <c r="K33" i="1" s="1"/>
  <c r="I33" i="1"/>
  <c r="I32" i="1"/>
  <c r="I31" i="1"/>
  <c r="J31" i="1" s="1"/>
  <c r="K31" i="1" s="1"/>
  <c r="I30" i="1"/>
  <c r="J30" i="1" s="1"/>
  <c r="K30" i="1" s="1"/>
  <c r="K29" i="1"/>
  <c r="J29" i="1"/>
  <c r="I29" i="1"/>
  <c r="I28" i="1"/>
  <c r="J28" i="1" s="1"/>
  <c r="K28" i="1" s="1"/>
  <c r="J27" i="1"/>
  <c r="K27" i="1" s="1"/>
  <c r="I27" i="1"/>
  <c r="J22" i="1"/>
  <c r="K22" i="1" s="1"/>
  <c r="I22" i="1"/>
  <c r="I21" i="1"/>
  <c r="J21" i="1" s="1"/>
  <c r="K21" i="1" s="1"/>
  <c r="I20" i="1"/>
  <c r="J20" i="1" s="1"/>
  <c r="K20" i="1" s="1"/>
  <c r="I19" i="1"/>
  <c r="J19" i="1" s="1"/>
  <c r="K19" i="1" s="1"/>
  <c r="I16" i="1"/>
  <c r="J16" i="1" s="1"/>
  <c r="K16" i="1" s="1"/>
  <c r="K14" i="1"/>
  <c r="J14" i="1"/>
  <c r="I14" i="1"/>
  <c r="I13" i="1"/>
  <c r="J13" i="1" s="1"/>
  <c r="K13" i="1" s="1"/>
  <c r="K92" i="1" l="1"/>
  <c r="K89" i="1" s="1"/>
  <c r="K75" i="1"/>
  <c r="K60" i="1" s="1"/>
  <c r="K164" i="1"/>
  <c r="K134" i="1" s="1"/>
  <c r="K87" i="1"/>
  <c r="K77" i="1" s="1"/>
  <c r="K97" i="1"/>
  <c r="G119" i="1"/>
  <c r="K254" i="1"/>
  <c r="K212" i="1" s="1"/>
  <c r="K100" i="1"/>
  <c r="K94" i="1" s="1"/>
  <c r="K191" i="1"/>
  <c r="K166" i="1" s="1"/>
  <c r="K23" i="1"/>
  <c r="K18" i="1" s="1"/>
  <c r="K210" i="1"/>
  <c r="K193" i="1" s="1"/>
  <c r="K116" i="1"/>
  <c r="K102" i="1" s="1"/>
  <c r="K52" i="1"/>
  <c r="K25" i="1" s="1"/>
  <c r="K58" i="1"/>
  <c r="K54" i="1" s="1"/>
  <c r="K258" i="1"/>
  <c r="K256" i="1"/>
  <c r="I15" i="1"/>
  <c r="J15" i="1" s="1"/>
  <c r="K15" i="1" s="1"/>
  <c r="K17" i="1" s="1"/>
  <c r="K12" i="1" s="1"/>
  <c r="G121" i="1" l="1"/>
  <c r="K121" i="1" s="1"/>
  <c r="G120" i="1"/>
  <c r="K120" i="1" s="1"/>
  <c r="K119" i="1"/>
  <c r="K128" i="1" s="1"/>
  <c r="K118" i="1" s="1"/>
  <c r="K260" i="1" l="1"/>
  <c r="K8" i="1" s="1"/>
</calcChain>
</file>

<file path=xl/sharedStrings.xml><?xml version="1.0" encoding="utf-8"?>
<sst xmlns="http://schemas.openxmlformats.org/spreadsheetml/2006/main" count="838" uniqueCount="419">
  <si>
    <t xml:space="preserve">Obra: REFORMA DA QUADRA DO BAIRRO JUSCELANDIA </t>
  </si>
  <si>
    <t>Local:  RUA Robinson Pepelascop Garcia, BAIRRO: Juscelandia - MUNICÍPIO DE NOVO PROGRESSO - PA</t>
  </si>
  <si>
    <t>BDI : 30 %</t>
  </si>
  <si>
    <t xml:space="preserve">Planilha Orçamentária </t>
  </si>
  <si>
    <t>Obs: Referência de preços tabela SINAPI E SEDOP FEV./2023.</t>
  </si>
  <si>
    <t>REFORMA - QUADRA COBERTA</t>
  </si>
  <si>
    <t>un</t>
  </si>
  <si>
    <t>ITEM</t>
  </si>
  <si>
    <t>CÓDIGO</t>
  </si>
  <si>
    <t>FONTE</t>
  </si>
  <si>
    <t>DESCRIÇÃO DOS SERVIÇOS</t>
  </si>
  <si>
    <t>UNID.</t>
  </si>
  <si>
    <t>QUANT.</t>
  </si>
  <si>
    <t>SINAPI</t>
  </si>
  <si>
    <t>BDI</t>
  </si>
  <si>
    <t>PR. UNIT.(R$)</t>
  </si>
  <si>
    <t>VALOR (R$)</t>
  </si>
  <si>
    <t>1.0</t>
  </si>
  <si>
    <t xml:space="preserve">SERVIÇOS PRELIMINARES </t>
  </si>
  <si>
    <t>1.1</t>
  </si>
  <si>
    <t>SEDOP</t>
  </si>
  <si>
    <t>Placa de obra em chapa galvanizada (2,00 X 1,20 M), instalada</t>
  </si>
  <si>
    <t>m²</t>
  </si>
  <si>
    <t>1.2</t>
  </si>
  <si>
    <t xml:space="preserve">Barracão para depósito de materiais de obra porte pequeno </t>
  </si>
  <si>
    <t>1.3</t>
  </si>
  <si>
    <t>COMP.</t>
  </si>
  <si>
    <t>Administração de obra</t>
  </si>
  <si>
    <t>1.4</t>
  </si>
  <si>
    <t>Ligação provisória de energia elétrica trifásica 40A em poste de madeira</t>
  </si>
  <si>
    <t>Subtotal item 1.0</t>
  </si>
  <si>
    <t>2.0</t>
  </si>
  <si>
    <t>MOVIMENTO DE TERRAS PARA FUNDAÇÕES</t>
  </si>
  <si>
    <t>2.1</t>
  </si>
  <si>
    <t>Execução e compactação de aterro com material argiloso (entre baldrames)</t>
  </si>
  <si>
    <t>m³</t>
  </si>
  <si>
    <t>2.2</t>
  </si>
  <si>
    <t xml:space="preserve">Escavação manual de valas em qualquer terreno exceto rocha até h=1,50 m </t>
  </si>
  <si>
    <t>2.3</t>
  </si>
  <si>
    <t xml:space="preserve">Regularização e compactação do fundo de valas </t>
  </si>
  <si>
    <t>2.4</t>
  </si>
  <si>
    <t xml:space="preserve">Reaterro manual apiloado com soquete de vala com material da obra  </t>
  </si>
  <si>
    <t>Subtotal item 2.0</t>
  </si>
  <si>
    <t>3.0</t>
  </si>
  <si>
    <t xml:space="preserve">FUNDAÇÕES </t>
  </si>
  <si>
    <t>CONCRETO ARMADO PARA FUNDAÇÕES - SAPATAS</t>
  </si>
  <si>
    <t>3.1</t>
  </si>
  <si>
    <t>Lastro de concreto magro (e=3,0 cm) - preparo mecânico</t>
  </si>
  <si>
    <t>3.2</t>
  </si>
  <si>
    <t>Fabricação, montagem e desmontagem de forma para sapata, em madeira serrada, e=2,5 cm, 4 utilizações</t>
  </si>
  <si>
    <t>3.3</t>
  </si>
  <si>
    <t>ARMAÇÃO DE BLOCO, VIGA BALDRAME OU SAPATA UTILIZANDO AÇO CA-50 DE 10 MM - MONTAGEM.</t>
  </si>
  <si>
    <t>kg</t>
  </si>
  <si>
    <t>3.4</t>
  </si>
  <si>
    <t>ARMAÇÃO DE PILAR OU VIGA DE ESTRUTURA DE CONCRETO ARMADO EMBUTIDA EM ALVENARIA DE VEDAÇÃO UTILIZANDO AÇO CA-60 DE 5,0 MM - MONTAGEM.</t>
  </si>
  <si>
    <t>3.5</t>
  </si>
  <si>
    <t>Concretagem de sapatas, Fck 30 Mpa, com uso de jerica, lançamento, adensamento e acabamento.</t>
  </si>
  <si>
    <t xml:space="preserve">CONCRETO ARMADO PARA FUNDAÇÕES - VIGAS BALDRAMES </t>
  </si>
  <si>
    <t>3.6</t>
  </si>
  <si>
    <t>Fabricação, montagem e desmontagem de forma para baldrame, em madeira serrada, e=2,5 cm, 4 utilizações</t>
  </si>
  <si>
    <t>3.7</t>
  </si>
  <si>
    <t>ARMAÇÃO DE BLOCO, VIGA BALDRAME OU SAPATA UTILIZANDO AÇO CA-50 DE 8 MM- MONTAGEM.</t>
  </si>
  <si>
    <t>3.8</t>
  </si>
  <si>
    <t>3.9</t>
  </si>
  <si>
    <t>3.10</t>
  </si>
  <si>
    <t>CONCRETAGEM DE VIGAS E LAJES, FCK=25 MPA, PARA QUALQUER TIPO DE LAJE COM BALDES EM EDIFICAÇÃO TÉRREA - LANÇAMENTO, ADENSAMENTO E ACABAMENTO.</t>
  </si>
  <si>
    <t>CONCRETO ARMADO PARA ESTRUTURAS - PILARES</t>
  </si>
  <si>
    <t>Fabricação, montagem e desmontagem de forma para pilares, em madeira serrada, e=2,5 cm</t>
  </si>
  <si>
    <t>3.11</t>
  </si>
  <si>
    <t>ARMAÇÃO DE PILAR OU VIGA DE ESTRUTURA CONVENCIONAL DE CONCRETO ARMADO UTILIZANDO AÇO CA-50 DE 10,0 MM - MONTAGEM.</t>
  </si>
  <si>
    <t>3.12</t>
  </si>
  <si>
    <t>3.13</t>
  </si>
  <si>
    <t>SINAPI INSUMO</t>
  </si>
  <si>
    <t>TRELICA NERVURADA (ESPACADOR), ALTURA = 120,0 MM, DIAMETRO DOS BANZOS M 5,21 INFERIORES E SUPERIOR = 6,0 MM, DIAMETRO DA DIAGONAL = 4,2 MM</t>
  </si>
  <si>
    <t>m</t>
  </si>
  <si>
    <t>-</t>
  </si>
  <si>
    <t>3.14</t>
  </si>
  <si>
    <t>PERFIL "U" ENRIJECIDO DE ACO GALVANIZADO, DOBRADO, 150 X 60 X 20 MM, E = 3,00 MM</t>
  </si>
  <si>
    <t>Concretagem de pilares, Fck 25 Mpa, com uso de baldes, lançamento, adensamento e acabamento.</t>
  </si>
  <si>
    <t>CONCRETO ARMADO PARA ESTRUTURA - VIGAS RESPALDO E LAJE</t>
  </si>
  <si>
    <t>3.15</t>
  </si>
  <si>
    <t>3.16</t>
  </si>
  <si>
    <t>3.17</t>
  </si>
  <si>
    <t>ARMAÇÃO DE BLOCO, VIGA BALDRAME OU SAPATA UTILIZANDO AÇO CA-50 DE 12,5MM - MONTAGEM.</t>
  </si>
  <si>
    <t>3.18</t>
  </si>
  <si>
    <t>3.19</t>
  </si>
  <si>
    <t>Subtotal item 3.0</t>
  </si>
  <si>
    <t>4.0</t>
  </si>
  <si>
    <t xml:space="preserve">SISTEMA DE VEDAÇÃO VERTICAL INTERNO E EXTERNO </t>
  </si>
  <si>
    <t>4.1</t>
  </si>
  <si>
    <t>ALVENARIA DE VEDAÇÃO COM ELEMENTO VAZADO DE CERÂMICA (COBOGÓ) DE 7X20X20CM E ARGAMASSA DE ASSENTAMENTO COM PREPARO EM BETONEIRA.</t>
  </si>
  <si>
    <t>4.2</t>
  </si>
  <si>
    <t>ALAMBRADO PARA QUADRA POLIESPORTIVA, ESTRUTURADO POR TUBOS DE ACO GALVANIZADO, (MONTANTES COM DIAMETRO 2", TRAVESSAS E ESCORAS COM DIÂMETRO1 ¼), COM TELA DE ARAME GALVANIZADO, FIO 14 BWG E MALHA QUADRADA 5X5CM (EXCETO MURETA).</t>
  </si>
  <si>
    <t>4.3</t>
  </si>
  <si>
    <t>ALVENARIA DE VEDAÇÃO DE BLOCOS CERÂMICOS FURADOS NA VERTICAL DE 9X19X39 CM (ESPESSURA 9 CM) E ARGAMASSA DE ASSENTAMENTO COM PREPARO EM BETONEIRA</t>
  </si>
  <si>
    <t>Subtotal item 4.0</t>
  </si>
  <si>
    <t>5.0</t>
  </si>
  <si>
    <t>ESQUADRIAS</t>
  </si>
  <si>
    <t>PORTAS E PORTÃO</t>
  </si>
  <si>
    <t>5.1</t>
  </si>
  <si>
    <t>KIT DE PORTA DE MADEIRA PARA PINTURA, SEMI-OCA (LEVE OU MÉDIA), PADRÃO MÉDIO, 90X210CM, ESPESSURA DE 3,5CM, ITENS INCLUSOS: DOBRADIÇAS, MONTAGEM E INSTALAÇÃO DO BATENTE, FECHADURA COM EXECUÇÃO DO FURO - FORNECIMENTO E INSTALAÇÃO.</t>
  </si>
  <si>
    <t>5.2</t>
  </si>
  <si>
    <t>KIT DE PORTA DE MADEIRA PARA PINTURA, SEMI-OCA (LEVE OU MÉDIA), PADRÃO MÉDIO, 80X210CM, ESPESSURA DE 3,5CM, ITENS INCLUSOS: DOBRADIÇAS, MONTAGEM E INSTALAÇÃO DO BATENTE, FECHADURA COM EXECUÇÃO DO FURO - FORNECIMENTO E INSTALAÇÃO.</t>
  </si>
  <si>
    <t>5.5</t>
  </si>
  <si>
    <t>Aduela, marco, batente para porta de 70x210 cm, padrão médio, fornecimento e montagem</t>
  </si>
  <si>
    <t>5.3</t>
  </si>
  <si>
    <t>PORTAO DE FERRO 1/2", COM FERRAGENS (INCL. PINTURA ANTI CORROSIVA) (BALCÃO LANCHONETE E PORTÃO DE ACESSO)</t>
  </si>
  <si>
    <t>5.6</t>
  </si>
  <si>
    <t>Porta de abrir em madeira 0,70x2,10m , incluso dobradiças, fornecimento e instalação</t>
  </si>
  <si>
    <t>5.4</t>
  </si>
  <si>
    <t>PORTA EM ALUMÍNIO DE ABRIR TIPO VENEZIANA COM GUARNIÇÃO, FIXAÇÃO COM PARAFUSOS - FORNECIMENTO E INSTALAÇÃO.</t>
  </si>
  <si>
    <t>FERRAGENS E ACESSÓRIOS</t>
  </si>
  <si>
    <t>Fechadura de embutir completa, para portas externas</t>
  </si>
  <si>
    <t>5.8</t>
  </si>
  <si>
    <t>FECHADURA DE EMBUTIR PARA PORTA DE BANHEIRO, COMPLETA, ACABAMENTO PADRÃO MÉDIO, INCLUSO EXECUÇÃO DE FURO - FORNECIMENTO E INSTALAÇÃO.</t>
  </si>
  <si>
    <t>JANELAS DE ALUMÍNIO/VIDRO</t>
  </si>
  <si>
    <t>5.9</t>
  </si>
  <si>
    <t>Janela de aço, basculante, inclusive ferragens, com vidro</t>
  </si>
  <si>
    <r>
      <t xml:space="preserve">JANELA DE ALUMÍNIO DE CORRER, </t>
    </r>
    <r>
      <rPr>
        <b/>
        <sz val="10"/>
        <rFont val="Arial"/>
        <family val="2"/>
      </rPr>
      <t>4 FOLHAS</t>
    </r>
    <r>
      <rPr>
        <sz val="10"/>
        <rFont val="Arial"/>
        <family val="2"/>
      </rPr>
      <t>, FIXAÇÃO COM PARAFUSO, VEDAÇÃO COM ESPUMA EXPANSIVA PU, COM VIDROS, PADRONIZADA.</t>
    </r>
  </si>
  <si>
    <t>5.10</t>
  </si>
  <si>
    <r>
      <t xml:space="preserve">JANELA DE ALUMÍNIO DE CORRER, </t>
    </r>
    <r>
      <rPr>
        <b/>
        <sz val="10"/>
        <rFont val="Arial"/>
        <family val="2"/>
      </rPr>
      <t>2 FOLHAS</t>
    </r>
    <r>
      <rPr>
        <sz val="10"/>
        <rFont val="Arial"/>
        <family val="2"/>
      </rPr>
      <t>, FIXAÇÃO COM PARAFUSO, VEDAÇÃO COM ESPUMA EXPANSIVA PU, COM VIDROS, PADRONIZADA.</t>
    </r>
  </si>
  <si>
    <t>Subtotal item 5.0</t>
  </si>
  <si>
    <t>6.0</t>
  </si>
  <si>
    <t xml:space="preserve">SISTEMAS DE COBERTURA </t>
  </si>
  <si>
    <t>6.1</t>
  </si>
  <si>
    <t>TRAMA DE MADEIRA COMPOSTA POR TERÇAS PARA TELHADOS DE ATÉ 2 ÁGUAS PARA TELHA ONDULADA DE FIBROCIMENTO, METÁLICA, PLÁSTICA OU TERMOACÚSTICA, INCLUSO TRANSPORTE VERTICAL</t>
  </si>
  <si>
    <t>6.2</t>
  </si>
  <si>
    <t>TRAMA DE AÇO COMPOSTA POR TERÇAS PARA TELHADOS DE ATÉ 2 ÁGUAS PARA TELHA ONDULADA DE FIBROCIMENTO, METÁLICA, PLÁSTICA OU TERMOACÚSTICA, INCLUSO TRANSPORTE VERTICAL.(FECHAMENTO LATERAL)</t>
  </si>
  <si>
    <t>6.3</t>
  </si>
  <si>
    <t>TELHAMENTO COM TELHA DE AÇO/ALUMÍNIO E = 0,5 MM, COM ATÉ 2 ÁGUAS, INCLUSO IÇAMENTO.(FECHAMENTO LATERAL E DO LANTERNIN)</t>
  </si>
  <si>
    <t>6.4</t>
  </si>
  <si>
    <t>CUMEEIRA EM PERFIL ONDULADO DE ALUMÍNIO</t>
  </si>
  <si>
    <t>6.5</t>
  </si>
  <si>
    <t>Imunização de madeiramento para cobertura utilizando cupinicida incolor</t>
  </si>
  <si>
    <t>6.6</t>
  </si>
  <si>
    <t>TELHAMENTO COM TELHA ONDULADA DE FIBROCIMENTO E = 6 MM, COM RECOBRIMENTO LATERAL DE 1/4 DE ONDA PARA TELHADO COM INCLINAÇÃO MAIOR QUE 10°, COM ATÉ 2 ÁGUAS, INCLUSO IÇAMENTO.</t>
  </si>
  <si>
    <t>6.7</t>
  </si>
  <si>
    <t>RUFO EM CHAPA DE AÇO GALVANIZADO NÚMERO 24, CORTE DE 25 CM, INCLUSO TRANSPORTE VERTICAL.</t>
  </si>
  <si>
    <t>6.8</t>
  </si>
  <si>
    <t>CALHA EM CHAPA DE AÇO GALVANIZADO NÚMERO 24, DESENVOLVIMENTO DE 50 CM, INCLUSO TRANSPORTE VERTICAL.</t>
  </si>
  <si>
    <t>6.9</t>
  </si>
  <si>
    <t>CALHA EM CHAPA DE AÇO GALVANIZADO NÚMERO 24, DESENVOLVIMENTO DE 100 CM, INCLUSO TRANSPORTE VERTICAL.</t>
  </si>
  <si>
    <t>Subtotal item 6.0</t>
  </si>
  <si>
    <t>QUADRA DE ESPORTES</t>
  </si>
  <si>
    <t>Equipamento completo p/ quadra de esportes</t>
  </si>
  <si>
    <t>cj</t>
  </si>
  <si>
    <t>7.2</t>
  </si>
  <si>
    <t>MERCADO</t>
  </si>
  <si>
    <t>REDE DE PROTEÇÃO ESPORTIVA, LATERAL E FUNDO, FIO 4,  MALHA EM CORDA TRANÇADA ALTURA 5 METROS</t>
  </si>
  <si>
    <t>Subtotal item 7.0</t>
  </si>
  <si>
    <t>7.0</t>
  </si>
  <si>
    <t>REVESTIMENTOS INTERNOS E EXTERNOS</t>
  </si>
  <si>
    <t>7.1</t>
  </si>
  <si>
    <t>Chapisco em  parede com argamassa traço - 1:3 (cimento / areia)</t>
  </si>
  <si>
    <t>8.2</t>
  </si>
  <si>
    <t>Emboço  de parede, com argamassa traço - 1:2:9 (cimento / cal / areia), espessura 1,5 cm</t>
  </si>
  <si>
    <t>Reboco de parede, com argamassa traço - 1:2:8 (cimento / cal / areia), espessura 2,0 cm (massa única)</t>
  </si>
  <si>
    <t>8.4</t>
  </si>
  <si>
    <t>Retirada de revestimento cerâmico</t>
  </si>
  <si>
    <t>7.3</t>
  </si>
  <si>
    <t xml:space="preserve">Revestimento cerâmico de paredes PEI IV- cerâmica 33 x 45 cm aplicado com argamassa industrializada- incl. rejunte - conforme projeto   </t>
  </si>
  <si>
    <t>Subtotal item 8.0</t>
  </si>
  <si>
    <t>8.0</t>
  </si>
  <si>
    <t>SISTEMAS DE PISOS INTERNOS E EXTERNOS (PAVIMENTAÇÃO)</t>
  </si>
  <si>
    <t>8.1</t>
  </si>
  <si>
    <t>Contrapiso em argamassa traço 1:4, preparo mecânico com betoneira 400 l</t>
  </si>
  <si>
    <t>9.2</t>
  </si>
  <si>
    <t>Retirada de piso cimentado</t>
  </si>
  <si>
    <t>9.3</t>
  </si>
  <si>
    <t>PISO EM GRANILITE, MARMORITE OU GRANITINA ESPESSURA 8 MM, INCLUSO JUNTAS DE DILATACAO PLASTICAS</t>
  </si>
  <si>
    <t>REVESTIMENTO CERÂMICO PARA PISO COM PLACAS TIPO ESMALTADA EXTRA DE DIMENSÕES 45X45 CM APLICADA EM AMBIENTES DE ÁREA MAIOR QUE 10 M2.</t>
  </si>
  <si>
    <t>8.3</t>
  </si>
  <si>
    <t>RODAPÉ CERÂMICO DE 7CM DE ALTURA COM PLACAS TIPO ESMALTADA EXTRA DE DIMENSÕES 45X45CM.</t>
  </si>
  <si>
    <t>PISO CIMENTADO, TRAÇO 1:3 (CIMENTO E AREIA), ACABAMENTO LISO, ESPESSURA 4,0 CM, PREPARO MECÂNICO DA ARGAMASSA.</t>
  </si>
  <si>
    <t>9.5</t>
  </si>
  <si>
    <t>Retirada de piso ceramico, inclusive camada regularizadora</t>
  </si>
  <si>
    <t>PAVIMENTAÇÃO EXTERNA E PAISAGISMO</t>
  </si>
  <si>
    <t>9.6</t>
  </si>
  <si>
    <t>EXECUÇÃO DE PÁTIO/ESTACIONAMENTO EM PISO INTERTRAVADO, COM BLOCO RETANGULAR COR NATURAL DE 20 X 10 CM, ESPESSURA 8 CM.</t>
  </si>
  <si>
    <t>9.7</t>
  </si>
  <si>
    <t>ASSENTAMENTO DE GUIA (MEIO-FIO) EM TRECHO RETO, CONFECCIONADA EM CONCRETO PRÉ-FABRICADO, DIMENSÕES 100X15X13X20 CM (COMPRIMENTO X BASE INFERIOR X BASE SUPERIOR X ALTURA), PARA URBANIZAÇÃO INTERNA DE EMPREENDIMENTOS</t>
  </si>
  <si>
    <t>9.8</t>
  </si>
  <si>
    <t>ASSENTAMENTO DE GUIA (MEIO-FIO) EM TRECHO CURVO, CONFECCIONADA EM CONCRETO PRÉ-FABRICADO, DIMENSÕES 100X15X13X20 CM (COMPRIMENTO X BASE INFERIOR X BASE SUPERIOR X ALTURA), PARA URBANIZAÇÃO INTERNA DE EMPREENDIMENTOS</t>
  </si>
  <si>
    <t>9.9</t>
  </si>
  <si>
    <t>PLANTIO DE GRAMA ESMERALDA EM ROLO</t>
  </si>
  <si>
    <t>9.10</t>
  </si>
  <si>
    <t>Piso de cimento desempenado com juntas de dilatação - calçadas 1,00 m</t>
  </si>
  <si>
    <t>Subtotal item 9.0</t>
  </si>
  <si>
    <t>9.0</t>
  </si>
  <si>
    <t xml:space="preserve">PINTURA </t>
  </si>
  <si>
    <t>9.1</t>
  </si>
  <si>
    <t>Aplicação de fundo selador acrílico em paredes externas  e internas, uma demão</t>
  </si>
  <si>
    <t>APLICAÇÃO MANUAL DE MASSA ACRÍLICA EM PAREDES EXTERNAS E INTERNAS</t>
  </si>
  <si>
    <t>Aplicação manual de tinta latex acrílica 02 demãos sobre paredes internas e externas</t>
  </si>
  <si>
    <t>9.4</t>
  </si>
  <si>
    <t>PINTURA COM TINTA ALQUÍDICA DE FUNDO (TIPO ZARCÃO) PULVERIZADA SOBRE SUPERFÍCIES METÁLICAS (EXCETO PERFIL) EXECUTADO EM OBRA (POR DEMÃO).</t>
  </si>
  <si>
    <t>PINTURA COM TINTA ALQUÍDICA DE FUNDO E ACABAMENTO (ESMALTE SINTÉTICO GRAFITE) PULVERIZADA SOBRE SUPERFÍCIES METÁLICAS (EXCETO PERFIL) EXECUTADO EM OBRA (POR DEMÃO).</t>
  </si>
  <si>
    <t>PINTURA DE PISO COM TINTA ACRÍLICA, APLICAÇÃO MANUAL, 3 DEMÃOS, INCLUSO FUNDO PREPARADOR.(PISO DA QUADRA E ARQUIBANCADA)</t>
  </si>
  <si>
    <t>PINTURA DE DEMARCAÇÃO DE QUADRA POLIESPORTIVA COM TINTA ACRÍLICA, E = 5 CM, APLICAÇÃO MANUAL.</t>
  </si>
  <si>
    <t>74065/001</t>
  </si>
  <si>
    <t>Pintura esmalte fosco sobre madeira, duas demãos</t>
  </si>
  <si>
    <t>PINTURA TINTA DE ACABAMENTO (PIGMENTADA) ESMALTE SINTÉTICO FOSCO EM MADEIRA, 2 DEMÃOS.</t>
  </si>
  <si>
    <t>Subtotal item 10.0</t>
  </si>
  <si>
    <t>10.0</t>
  </si>
  <si>
    <t>FORROS</t>
  </si>
  <si>
    <t>10.1</t>
  </si>
  <si>
    <t>Forro em réguas de PVC, para ambientes comerciais, inclusive estrutura de fixação</t>
  </si>
  <si>
    <t>Subtotal item 11.0</t>
  </si>
  <si>
    <t>11.0</t>
  </si>
  <si>
    <t>INSTALAÇÕES HIDRÁULICA</t>
  </si>
  <si>
    <t>11.1</t>
  </si>
  <si>
    <t>Kit Registro de gaveta bruto, Ø 3/4", com acabamento e canopla cromados</t>
  </si>
  <si>
    <t>11.2</t>
  </si>
  <si>
    <t>REGISTRO DE GAVETA BRUTO, LATÃO, ROSCÁVEL, 1 1/2" - FORNECIMENTO E INSTALAÇÃO.</t>
  </si>
  <si>
    <t>11.3</t>
  </si>
  <si>
    <t>REGISTRO DE ESFERA, PVC, SOLDÁVEL, COM VOLANTE, DN 60 MM - FORNECIMENTO E INSTALAÇÃO.</t>
  </si>
  <si>
    <t>11.4</t>
  </si>
  <si>
    <t>Kit Registro de pressão bruto, Ø 3/4", com acabamento e canopla cromados</t>
  </si>
  <si>
    <t>VALVULA DESCARGA 1.1/2" COM REGISTRO, ACABAMENTO EM METAL CROMADO</t>
  </si>
  <si>
    <t>11.6</t>
  </si>
  <si>
    <t>ADAPTADOR CURTO COM BOLSA E ROSCA PARA REGISTRO, PVC, SOLDÁVEL, DN 25MM X 3/4, INSTALADO EM RAMAL OU SUB-RAMAL DE ÁGUA - FORNECIMENTO E INSTALAÇÃO.</t>
  </si>
  <si>
    <t>11.7</t>
  </si>
  <si>
    <t>ENGATE FLEXÍVEL EM PLÁSTICO BRANCO, 1/2" X 30CM - FORNECIMENTO E INSTALAÇÃO</t>
  </si>
  <si>
    <t>11.8</t>
  </si>
  <si>
    <t>ENGATE FLEXÍVEL EM INOX, 1/2 X 40CM - FORNECIMENTO E INSTALAÇÃO.</t>
  </si>
  <si>
    <t>11.9</t>
  </si>
  <si>
    <t>ADAPTADOR COM FLANGE E ANEL DE VEDAÇÃO, PVC, SOLDÁVEL, DN 25 MM X 3/4</t>
  </si>
  <si>
    <t>11.5</t>
  </si>
  <si>
    <t>Tubo PVC soldável Ø 25 mm, inclusive conexões</t>
  </si>
  <si>
    <t>Tubo PVC soldável Ø 40 mm, inclusive conexões</t>
  </si>
  <si>
    <t>Tubo PVC soldável Ø 50 mm, inclusive conexões</t>
  </si>
  <si>
    <t>Tubo PVC soldável Ø 60 mm, inclusive conexões</t>
  </si>
  <si>
    <t>11.14</t>
  </si>
  <si>
    <t>Tubo PVC soldável Ø 75 mm, inclusive conexões</t>
  </si>
  <si>
    <t>Joelho PCV soldavel 90º agua fria 25mm</t>
  </si>
  <si>
    <t>11.10</t>
  </si>
  <si>
    <t>Joelho PCV soldavel 90º agua fria 40mm</t>
  </si>
  <si>
    <t>11.11</t>
  </si>
  <si>
    <t>Joelho PCV soldavel 90º agua fria 50mm</t>
  </si>
  <si>
    <t>11.12</t>
  </si>
  <si>
    <t>Joelho PCV soldavel 90º agua fria 60mm</t>
  </si>
  <si>
    <t>11.13</t>
  </si>
  <si>
    <t>Joelho PCV soldavel 45º agua fria 50mm</t>
  </si>
  <si>
    <t>11.20</t>
  </si>
  <si>
    <t>Joelho PCV soldavel 45º agua fria 25mm</t>
  </si>
  <si>
    <t>BUCHA DE REDUÇÃO, LONGA, PVC, SOLDÁVEL, DN 60 X 50 MM,</t>
  </si>
  <si>
    <t>11.15</t>
  </si>
  <si>
    <t>Bucha de redução PVC soldável, 50 x 25 mm, fornecimento e instalação</t>
  </si>
  <si>
    <t>11.16</t>
  </si>
  <si>
    <t>TE, PVC, SOLDÁVEL, DN 25MM, INSTALADO EM RAMAL OU SUB-RAMAL DE ÁGUA</t>
  </si>
  <si>
    <t>11.17</t>
  </si>
  <si>
    <t>TE, PVC, SOLDÁVEL, DN 50MM, INSTALADO EM RAMAL OU SUB-RAMAL DE ÁGUA</t>
  </si>
  <si>
    <t>11.18</t>
  </si>
  <si>
    <t>TE, PVC, SOLDÁVEL, DN 60MM, INSTALADO EM RAMAL OU SUB-RAMAL DE ÁGUA</t>
  </si>
  <si>
    <t>11.19</t>
  </si>
  <si>
    <t>Tê de redução PVC soldável, 50 mm x 25 mm, fornecimento e instalação</t>
  </si>
  <si>
    <t>Tê de redução PVC soldável, 60 mm x 50 mm, fornecimento e instalação</t>
  </si>
  <si>
    <t>11.21</t>
  </si>
  <si>
    <t>Joelho 90º com bucha de latão, PVC soldável 25 mm X 3/4'', fornecimento e instalação</t>
  </si>
  <si>
    <t>Joelho 90º com bucha de latão, PVC soldável 25 mm X 1/2'', fornecimento e instalação</t>
  </si>
  <si>
    <t>Subtotal item 12.0</t>
  </si>
  <si>
    <t>12.0</t>
  </si>
  <si>
    <t>INSTALAÇÃO SANITÁRIA</t>
  </si>
  <si>
    <t>13.1</t>
  </si>
  <si>
    <t>Caixa Sifonada 100x100x50mm</t>
  </si>
  <si>
    <t>12.1</t>
  </si>
  <si>
    <t>CAIXA SIFONADA, COM GRELHA REDONDA, PVC, DN 150 X 150 X 50 MM, JUNTA SOLDÁVEL, FORNECIDA E INSTALADA EM RAMAL DE DESCARGA OU EM RAMAL DE ESGOTO SANITÁRIO.</t>
  </si>
  <si>
    <t>12.2</t>
  </si>
  <si>
    <t>Tubo de PVC Série Normal 100mm, fornec. e instalação, inclusive conexões</t>
  </si>
  <si>
    <t>12.3</t>
  </si>
  <si>
    <t>Tubo de PVC Série Normal 40mm, fornec. e instalação, inclusive conexões</t>
  </si>
  <si>
    <t>12.4</t>
  </si>
  <si>
    <t>Tubo de PVC Série Normal 50mm , fornec. e instalação, inclusive conexões</t>
  </si>
  <si>
    <t>12.5</t>
  </si>
  <si>
    <t>BUCHA DE REDUÇÃO LONGA, PVC, SÉRIE NORMAL, ESGOTO PREDIAL, DN 50 X 40MM, JUNTA SOLDÁVEL E ELÁSTICA, FORNECIDO E INSTALADO EM RAMAL DE DESCARGA OU RAMAL DE ESGOTO SANITÁRIO.</t>
  </si>
  <si>
    <t>12.6</t>
  </si>
  <si>
    <t>JUNÇÃO SIMPLES, PVC, SERIE NORMAL, ESGOTO PREDIAL, DN 50 X 50 MM</t>
  </si>
  <si>
    <t>12.7</t>
  </si>
  <si>
    <t>JUNÇÃO SIMPLES, PVC, SERIE NORMAL, ESGOTO PREDIAL, DN 100 X 50 MM</t>
  </si>
  <si>
    <t>12.8</t>
  </si>
  <si>
    <t>JUNÇÃO SIMPLES, PVC, SERIE NORMAL, ESGOTO PREDIAL, DN 100 X 100 MM</t>
  </si>
  <si>
    <t>12.9</t>
  </si>
  <si>
    <t>CURVA LONGA, 45 GRAUS, PVC OCRE, JUNTA ELÁSTICA, DN 100 MM, PARA COLETOR PREDIAL DE ESGOTO.</t>
  </si>
  <si>
    <t>12.10</t>
  </si>
  <si>
    <t>Joelho PCV 45º esgoto 40 mm</t>
  </si>
  <si>
    <t>12.11</t>
  </si>
  <si>
    <t>Joelho PCV 45º esgoto 50 mm</t>
  </si>
  <si>
    <t>12.12</t>
  </si>
  <si>
    <t>Joelho PCV 45º esgoto 100 mm</t>
  </si>
  <si>
    <t>Joelho PCV 90º esgoto 40 mm</t>
  </si>
  <si>
    <t>12.13</t>
  </si>
  <si>
    <t>Joelho PCV 90º esgoto 50 mm</t>
  </si>
  <si>
    <t>12.14</t>
  </si>
  <si>
    <t>Joelho PCV 90º esgoto 100 mm</t>
  </si>
  <si>
    <t>12.16</t>
  </si>
  <si>
    <t>TE, PVC, SERIE NORMAL, ESGOTO PREDIAL, DN 50 X 50 MM</t>
  </si>
  <si>
    <t>12.15</t>
  </si>
  <si>
    <t>TE, PVC, SERIE NORMAL, ESGOTO PREDIAL, DN 100 X 50 MM,</t>
  </si>
  <si>
    <t>LUVA SIMPLES, PVC, SERIE NORMAL, ESGOTO PREDIAL, DN 50 MM, JUNTA ELÁSTICA, FORNECIDO E INSTALADO EM RAMAL DE DESCARGA OU RAMAL DE ESGOTO SANITÁRIO.</t>
  </si>
  <si>
    <t>12.17</t>
  </si>
  <si>
    <t>LUVA SIMPLES, PVC, SERIE NORMAL, ESGOTO PREDIAL, DN 100 MM, JUNTA ELÁSTICA, FORNECIDO E INSTALADO EM RAMAL DE DESCARGA OU RAMAL DE ESGOTO SANITÁRIO.</t>
  </si>
  <si>
    <t>12.20</t>
  </si>
  <si>
    <t>74051/1</t>
  </si>
  <si>
    <t>Caixa de gordura sifonada, em alvenaria de tijolo, medindo 900x900x1200mm, com tampão em ferro fundido</t>
  </si>
  <si>
    <t>12.18</t>
  </si>
  <si>
    <t>TANQUE SÉPTICO CIRCULAR, EM CONCRETO PRÉ-MOLDADO</t>
  </si>
  <si>
    <t>12.19</t>
  </si>
  <si>
    <t>Sumidouro em alvenaria c/ tpo.em concreto</t>
  </si>
  <si>
    <t>CAIXA DE GORDURA SIMPLES, RETANGULAR, EM ALVENARIA</t>
  </si>
  <si>
    <t>Subtotal item 13.0</t>
  </si>
  <si>
    <t>13.0</t>
  </si>
  <si>
    <t>LOUÇAS E METAIS</t>
  </si>
  <si>
    <t>14.1</t>
  </si>
  <si>
    <t>Tanque de mármore sintético 22 l</t>
  </si>
  <si>
    <t>REGISTRO DE PRESSÃO BRUTO, LATÃO, ROSCÁVEL, 1/2", COM ACABAMENTO E CANOPLA CROMADOS. FORNECIDO E INSTALADO EM RAMAL DE ÁGUA. (MICTÓRIOS)</t>
  </si>
  <si>
    <t>13.2</t>
  </si>
  <si>
    <t>VASO SANITARIO SIFONADO CONVENCIONAL COM LOUÇA BRANCA, INCLUSO CONJUNTO DE LIGAÇÃO PARA BACIA SANITÁRIA AJUSTÁVEL - FORNECIMENTO E INSTALAÇÃO</t>
  </si>
  <si>
    <t>13.3</t>
  </si>
  <si>
    <t>VASO SANITARIO SIFONADO CONVENCIONAL PARA PCD SEM FURO FRONTAL COM LOUÇA BRANCA SEM ASSENTO, INCLUSO CONJUNTO DE LIGAÇÃO PARA BACIA SANITÁRIA AJUSTÁVEL - FORNECIMENTO E INSTALAÇÃO.</t>
  </si>
  <si>
    <t>13.4</t>
  </si>
  <si>
    <t>MICTÓRIO SIFONADO LOUÇA BRANCA PADRÃO MÉDIO FORNECIMENTO E INSTALAÇÃO.</t>
  </si>
  <si>
    <t>13.5</t>
  </si>
  <si>
    <t>LAVATÓRIO LOUÇA BRANCA COM COLUNA, *44 X 35,5* CM, PADRÃO POPULAR, INCLUSO SIFÃO FLEXÍVEL EM PVC, VÁLVULA E ENGATE FLEXÍVEL 30CM EM PLÁSTICO E COM TORNEIRA CROMADA PADRÃO POPULAR - FORNECIMENTO E INSTALAÇÃO.</t>
  </si>
  <si>
    <t>13.6</t>
  </si>
  <si>
    <t>TANQUE DE MÁRMORE SINTÉTICO SUSPENSO, 22L OU EQUIVALENTE, INCLUSO SIFÃO TIPO GARRAFA EM PVC, VÁLVULA PLÁSTICA E TORNEIRA DE PLÁSTICO - FORNECIMENTO E INSTALAÇÃO.</t>
  </si>
  <si>
    <t>14.4</t>
  </si>
  <si>
    <t>Torneira de parede cromada 1/2" ou 3/4" para tanque, padrao médio</t>
  </si>
  <si>
    <t>14.3</t>
  </si>
  <si>
    <t>Torneira cromada tubo móvel, de mesa, 1/2" ou 3/4" para pia de cozinha</t>
  </si>
  <si>
    <t>13.7</t>
  </si>
  <si>
    <t>BANCADA MÁRMORE BRANCO 150 X 60 CM, COM CUBA DE EMBUTIR DE AÇO, VÁLVULA AMERICANA E SIFÃO TIPO GARRAFA EM METAL , ENGATE FLEXÍVEL 30 CM, TORNEIRA CROMADA, DE MESA, 1/2 OU 3/4, PARA PIA COZINHA, PADRÃO ALTO -FORNEC. E INSTALAÇÃO.</t>
  </si>
  <si>
    <t>14.5</t>
  </si>
  <si>
    <t>Chuveiro em PVC</t>
  </si>
  <si>
    <t>14.8</t>
  </si>
  <si>
    <t>CHUVEIRO ELETRICO COMUM CORPO PLASTICO TIPO DUCHA, FORNECIMENTO E INSTALACAO</t>
  </si>
  <si>
    <t>14.9</t>
  </si>
  <si>
    <t>VASO SANITARIO SIFONADO CONVENCIONAL PARA PCD</t>
  </si>
  <si>
    <t>14.10</t>
  </si>
  <si>
    <t>VASO SANITÁRIO SIFONADO COM CAIXA ACOPLADA LOUÇA BRANCA - FORNECIMENTO</t>
  </si>
  <si>
    <t>14.11</t>
  </si>
  <si>
    <t>Lavatório de louça s/ coluna (incl. torn.sifão e válvula )-PNE</t>
  </si>
  <si>
    <t>14.12</t>
  </si>
  <si>
    <t>LAVATÓRIO LOUÇA BRANCA COM COLUNA, *44 X 35,5* CM, PADRÃO POPULAR, INCLUSO SIFÃO FLEXÍVEL EM PVC, VÁLVULA E ENGATE FLEXÍVEL 30CM EM PLÁSTICOE COM TORNEIRA CROMADA PADRÃO POPULAR - FORNECIMENTO E INSTALAÇÃO.</t>
  </si>
  <si>
    <t>Subtotal item 14.0</t>
  </si>
  <si>
    <t>14.0</t>
  </si>
  <si>
    <t>INSTALAÇÕES ELÉTRICAS E TELEFÔNICAS 110V</t>
  </si>
  <si>
    <t>QUADRO DE DISTRIBUIÇÃO</t>
  </si>
  <si>
    <t xml:space="preserve">Quadro de distribuição de embutir, com barramento, para  18 disjuntores </t>
  </si>
  <si>
    <t>14.2</t>
  </si>
  <si>
    <t>DISJUNTOR MONOPOLAR TIPO DIN, CORRENTE NOMINAL DE 10A - FORNECIMENTO E INSTALAÇÃO.</t>
  </si>
  <si>
    <t>DISJUNTOR MONOPOLAR TIPO DIN, CORRENTE NOMINAL DE 16A - FORNECIMENTO E INSTALAÇÃO.</t>
  </si>
  <si>
    <t>DISJUNTOR BIPOLAR TIPO DIN, CORRENTE NOMINAL DE 40A - FORNECIMENTO E INSTALAÇÃO</t>
  </si>
  <si>
    <t>Proteção contra surto BT-CAT-8KA-127V</t>
  </si>
  <si>
    <t>ELETRODUTOS E ACESSÓRIOS</t>
  </si>
  <si>
    <t>14.6</t>
  </si>
  <si>
    <t>Eletroduto PVC flexível corrugado reforçado, Ø20mm (DN 3/4"), inclusive conexões</t>
  </si>
  <si>
    <t>14.7</t>
  </si>
  <si>
    <t>Eletroduto PVC flexível corrugado reforçado, Ø32mm (DN 1"), inclusive conexões</t>
  </si>
  <si>
    <t>15.6</t>
  </si>
  <si>
    <t>Eletroduto PVC de 2"</t>
  </si>
  <si>
    <t>Caixa de passagem PVC 4x2" BAIXA - fornecimento e instalação</t>
  </si>
  <si>
    <t>Caixa de passagem PVC 4x2" MEDIA - fornecimento e instalação</t>
  </si>
  <si>
    <t>15.9</t>
  </si>
  <si>
    <t>Caixa de passagem PVC 4x2" ALTA - fornecimento e instalação</t>
  </si>
  <si>
    <t>Caixa de passagem PVC 3" octogonal</t>
  </si>
  <si>
    <t>CABOS E FIOS (CONDUTORES)</t>
  </si>
  <si>
    <t>#1,5 mm²</t>
  </si>
  <si>
    <t>#2,5 mm²</t>
  </si>
  <si>
    <t>#4,0 mm²</t>
  </si>
  <si>
    <t>15.11</t>
  </si>
  <si>
    <t>#6,0 mm²</t>
  </si>
  <si>
    <t>14.13</t>
  </si>
  <si>
    <t>#16,0 mm²</t>
  </si>
  <si>
    <t>15.16</t>
  </si>
  <si>
    <t>#25,0 mm²</t>
  </si>
  <si>
    <t>15.17</t>
  </si>
  <si>
    <t>#50,0 mm²</t>
  </si>
  <si>
    <t>ILUMINAÇÃO E TOMADAS</t>
  </si>
  <si>
    <t>15.12</t>
  </si>
  <si>
    <t>TOMADA BAIXA DE EMBUTIR (1 MÓDULO), 2P+T 10 A, INCLUINDO SUPORTE E PLACA - FORNECIMENTO E INSTALAÇÃO.</t>
  </si>
  <si>
    <t>14.14</t>
  </si>
  <si>
    <t>TOMADA MÉDIA DE EMBUTIR (1 MÓDULO), 2P+T 20 A, INCLUINDO SUPORTE E PLACA - FORNECIMENTO E INSTALAÇÃO.</t>
  </si>
  <si>
    <t>TOMADA ALTA DE EMBUTIR (1 MÓDULO), 2P+T 10 A, INCLUINDO SUPORTE E PLACA - FORNECIMENTO E INSTALAÇÃO.</t>
  </si>
  <si>
    <t>15.18</t>
  </si>
  <si>
    <t>TOMADA DE REDE RJ45 - FORNECIMENTO E INSTALAÇÃO.</t>
  </si>
  <si>
    <t>14.15</t>
  </si>
  <si>
    <t>INTERRUPTOR SIMPLES (1 MÓDULO) COM 1 TOMADA DE EMBUTIR 2P+T 10 A, INCLUINDO SUPORTE E PLACA - FORNECIMENTO E INSTALAÇÃO.</t>
  </si>
  <si>
    <t>Tomada universal, 2P+T, 10A/250v, cor branca, completa</t>
  </si>
  <si>
    <t>15.19</t>
  </si>
  <si>
    <t>Tomada universal, 2P+T, 20A, cor branca, completa</t>
  </si>
  <si>
    <t>15.15</t>
  </si>
  <si>
    <t>Interruptor simples (1 Módulo) 10 A/250 V, completo</t>
  </si>
  <si>
    <t>14.16</t>
  </si>
  <si>
    <t>Interruptor simples (2 Módulos) 10 A/250 V, completo</t>
  </si>
  <si>
    <t>15.22</t>
  </si>
  <si>
    <t>Interruptor simples (3 Módulos) 10 A/250 V, completo</t>
  </si>
  <si>
    <t>15.23</t>
  </si>
  <si>
    <t>Interruptor paralelo (2 módulos), fornecimento e instalação</t>
  </si>
  <si>
    <t>LÂMPADA FLUORESCENTE ESPIRAL BRANCA 65 W, BASE E27 - FORNECIMENTO E INSTALAÇÃO</t>
  </si>
  <si>
    <t>14.17</t>
  </si>
  <si>
    <t>LÂMPADA FLUORESCENTE ESPIRAL BRANCA 45 W, BASE E27 - FORNECIMENTO E INSTALAÇÃO</t>
  </si>
  <si>
    <t>14.18</t>
  </si>
  <si>
    <t>LÂMPADA FLUORESCENTE ESPIRAL BRANCA 20 W, BASE E27 - FORNECIMENTO E INSTALAÇÃO</t>
  </si>
  <si>
    <t>14.19</t>
  </si>
  <si>
    <t>REFLETOR EM ALUMÍNIO, DE SUPORTE E ALÇA, COM LÂMPADA VAPOR DE MERCÚRIO DE 250 W, COM REATOR ALTO FATOR DE POTÊNCIA - FORNECIMENTO E INSTALAÇÃO.</t>
  </si>
  <si>
    <t>74246/001</t>
  </si>
  <si>
    <t>REFLETOR RETANGULAR FECHADO COM LAMPADA VAPOR METALICO 400 W</t>
  </si>
  <si>
    <t>15.27</t>
  </si>
  <si>
    <t>Luminárias tipo spot, de sobrepor, com 1 lâmpada 15 W, fornecimento e instalação</t>
  </si>
  <si>
    <t>Subtotal item 15.0</t>
  </si>
  <si>
    <t>15.0</t>
  </si>
  <si>
    <t>SERVIÇOS FINAIS</t>
  </si>
  <si>
    <t>15.1</t>
  </si>
  <si>
    <t>Limpeza geral</t>
  </si>
  <si>
    <t>Subtotal item 16.0</t>
  </si>
  <si>
    <t>Custo TOTAL com BDI incluso</t>
  </si>
  <si>
    <t>Condutor de cobre unipolar, isolação em PVC/70ºC:</t>
  </si>
  <si>
    <t>______________________________
ANDERSON FERNANDO LISIAK
ENGENHEIRO CIVIL
CREA/MT N° 122020342-4</t>
  </si>
  <si>
    <t>Novo Progresso-PA, 14 de Junho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</si>
</sst>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72">
    <xf numFmtId="0" fontId="0" fillId="0" borderId="0" xfId="0"/>
    <xf numFmtId="0" fontId="3" fillId="2" borderId="1" xfId="2" applyFont="1" applyFill="1" applyBorder="1" applyAlignment="1">
      <alignment vertical="center"/>
    </xf>
    <xf numFmtId="0" fontId="3" fillId="2" borderId="2" xfId="2" applyFont="1" applyFill="1" applyBorder="1" applyAlignment="1">
      <alignment vertical="center"/>
    </xf>
    <xf numFmtId="0" fontId="2" fillId="2" borderId="0" xfId="2" applyFill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vertical="center" wrapText="1"/>
    </xf>
    <xf numFmtId="0" fontId="2" fillId="2" borderId="3" xfId="2" applyFill="1" applyBorder="1" applyAlignment="1">
      <alignment vertical="center" wrapText="1"/>
    </xf>
    <xf numFmtId="0" fontId="3" fillId="2" borderId="4" xfId="2" applyFont="1" applyFill="1" applyBorder="1"/>
    <xf numFmtId="0" fontId="3" fillId="2" borderId="0" xfId="2" applyFont="1" applyFill="1"/>
    <xf numFmtId="0" fontId="3" fillId="2" borderId="4" xfId="2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0" fontId="2" fillId="2" borderId="5" xfId="2" applyFill="1" applyBorder="1" applyAlignment="1">
      <alignment horizontal="center"/>
    </xf>
    <xf numFmtId="0" fontId="2" fillId="2" borderId="6" xfId="2" applyFill="1" applyBorder="1" applyAlignment="1">
      <alignment horizontal="center"/>
    </xf>
    <xf numFmtId="0" fontId="2" fillId="2" borderId="6" xfId="2" applyFill="1" applyBorder="1" applyAlignment="1">
      <alignment horizontal="left" vertical="center"/>
    </xf>
    <xf numFmtId="0" fontId="2" fillId="2" borderId="6" xfId="2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vertical="center"/>
    </xf>
    <xf numFmtId="0" fontId="2" fillId="2" borderId="7" xfId="2" applyFill="1" applyBorder="1" applyAlignment="1">
      <alignment vertical="center"/>
    </xf>
    <xf numFmtId="0" fontId="3" fillId="0" borderId="8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9" xfId="2" applyFont="1" applyBorder="1" applyAlignment="1">
      <alignment horizontal="left" vertical="center"/>
    </xf>
    <xf numFmtId="0" fontId="3" fillId="0" borderId="9" xfId="2" applyFont="1" applyBorder="1" applyAlignment="1">
      <alignment horizontal="center" vertical="center"/>
    </xf>
    <xf numFmtId="43" fontId="3" fillId="0" borderId="9" xfId="1" applyFont="1" applyFill="1" applyBorder="1" applyAlignment="1">
      <alignment horizontal="center" vertical="center"/>
    </xf>
    <xf numFmtId="43" fontId="3" fillId="0" borderId="9" xfId="1" applyFont="1" applyFill="1" applyBorder="1" applyAlignment="1">
      <alignment vertical="center"/>
    </xf>
    <xf numFmtId="43" fontId="3" fillId="0" borderId="10" xfId="1" applyFont="1" applyFill="1" applyBorder="1" applyAlignment="1">
      <alignment vertical="center"/>
    </xf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3" fontId="3" fillId="0" borderId="3" xfId="1" applyFont="1" applyFill="1" applyBorder="1" applyAlignment="1">
      <alignment vertical="center"/>
    </xf>
    <xf numFmtId="49" fontId="3" fillId="4" borderId="11" xfId="2" applyNumberFormat="1" applyFont="1" applyFill="1" applyBorder="1" applyAlignment="1">
      <alignment horizontal="center" vertical="center"/>
    </xf>
    <xf numFmtId="49" fontId="3" fillId="4" borderId="11" xfId="2" applyNumberFormat="1" applyFont="1" applyFill="1" applyBorder="1" applyAlignment="1">
      <alignment horizontal="left" vertical="center"/>
    </xf>
    <xf numFmtId="43" fontId="3" fillId="4" borderId="11" xfId="1" applyFont="1" applyFill="1" applyBorder="1" applyAlignment="1">
      <alignment horizontal="center" vertical="center"/>
    </xf>
    <xf numFmtId="43" fontId="3" fillId="4" borderId="12" xfId="1" applyFont="1" applyFill="1" applyBorder="1" applyAlignment="1">
      <alignment horizontal="center" vertical="center"/>
    </xf>
    <xf numFmtId="4" fontId="3" fillId="4" borderId="11" xfId="2" applyNumberFormat="1" applyFont="1" applyFill="1" applyBorder="1" applyAlignment="1">
      <alignment horizontal="center" vertical="center"/>
    </xf>
    <xf numFmtId="4" fontId="3" fillId="4" borderId="12" xfId="2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5" borderId="13" xfId="2" applyFont="1" applyFill="1" applyBorder="1" applyAlignment="1">
      <alignment horizontal="center" vertical="center"/>
    </xf>
    <xf numFmtId="0" fontId="3" fillId="5" borderId="14" xfId="2" applyFont="1" applyFill="1" applyBorder="1" applyAlignment="1">
      <alignment horizontal="center"/>
    </xf>
    <xf numFmtId="0" fontId="3" fillId="5" borderId="14" xfId="2" applyFont="1" applyFill="1" applyBorder="1" applyAlignment="1">
      <alignment vertical="center"/>
    </xf>
    <xf numFmtId="43" fontId="3" fillId="5" borderId="14" xfId="1" applyFont="1" applyFill="1" applyBorder="1" applyAlignment="1">
      <alignment vertical="center"/>
    </xf>
    <xf numFmtId="4" fontId="3" fillId="5" borderId="15" xfId="2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2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3" fontId="4" fillId="0" borderId="14" xfId="1" applyFont="1" applyFill="1" applyBorder="1" applyAlignment="1">
      <alignment horizontal="right" vertical="center"/>
    </xf>
    <xf numFmtId="43" fontId="4" fillId="0" borderId="14" xfId="1" applyFont="1" applyBorder="1" applyAlignment="1">
      <alignment horizontal="right" vertical="center"/>
    </xf>
    <xf numFmtId="4" fontId="2" fillId="0" borderId="15" xfId="1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3" fontId="2" fillId="0" borderId="16" xfId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2" applyBorder="1" applyAlignment="1">
      <alignment horizontal="center" vertical="center" wrapText="1"/>
    </xf>
    <xf numFmtId="0" fontId="2" fillId="0" borderId="14" xfId="2" applyBorder="1" applyAlignment="1">
      <alignment horizontal="left" vertical="center" wrapText="1"/>
    </xf>
    <xf numFmtId="164" fontId="2" fillId="0" borderId="17" xfId="3" applyFont="1" applyFill="1" applyBorder="1" applyAlignment="1">
      <alignment horizontal="right" vertical="center"/>
    </xf>
    <xf numFmtId="164" fontId="2" fillId="0" borderId="14" xfId="3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164" fontId="2" fillId="0" borderId="16" xfId="3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" fontId="4" fillId="0" borderId="0" xfId="1" applyNumberFormat="1" applyFont="1" applyFill="1" applyBorder="1" applyAlignment="1">
      <alignment horizontal="right" vertical="center"/>
    </xf>
    <xf numFmtId="43" fontId="4" fillId="0" borderId="0" xfId="1" applyFont="1" applyBorder="1" applyAlignment="1">
      <alignment horizontal="right" vertical="center"/>
    </xf>
    <xf numFmtId="4" fontId="2" fillId="0" borderId="3" xfId="1" applyNumberFormat="1" applyFont="1" applyBorder="1" applyAlignment="1">
      <alignment horizontal="right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4" xfId="2" applyFont="1" applyBorder="1" applyAlignment="1">
      <alignment vertical="center"/>
    </xf>
    <xf numFmtId="0" fontId="2" fillId="0" borderId="14" xfId="2" applyBorder="1" applyAlignment="1">
      <alignment vertical="center"/>
    </xf>
    <xf numFmtId="43" fontId="2" fillId="0" borderId="14" xfId="1" applyFont="1" applyFill="1" applyBorder="1" applyAlignment="1">
      <alignment vertical="center"/>
    </xf>
    <xf numFmtId="4" fontId="3" fillId="0" borderId="15" xfId="2" applyNumberFormat="1" applyFont="1" applyBorder="1" applyAlignment="1">
      <alignment vertical="center"/>
    </xf>
    <xf numFmtId="0" fontId="2" fillId="0" borderId="13" xfId="2" applyBorder="1" applyAlignment="1">
      <alignment horizontal="center" vertical="center"/>
    </xf>
    <xf numFmtId="0" fontId="2" fillId="0" borderId="14" xfId="2" applyBorder="1" applyAlignment="1">
      <alignment horizontal="left" vertical="center"/>
    </xf>
    <xf numFmtId="0" fontId="2" fillId="0" borderId="13" xfId="2" applyBorder="1" applyAlignment="1">
      <alignment horizontal="center" vertical="center" wrapText="1"/>
    </xf>
    <xf numFmtId="43" fontId="2" fillId="0" borderId="14" xfId="1" applyFont="1" applyFill="1" applyBorder="1" applyAlignment="1">
      <alignment vertical="center" wrapText="1"/>
    </xf>
    <xf numFmtId="43" fontId="4" fillId="0" borderId="14" xfId="1" applyFont="1" applyFill="1" applyBorder="1" applyAlignment="1">
      <alignment horizontal="right" vertical="center" wrapText="1"/>
    </xf>
    <xf numFmtId="43" fontId="4" fillId="0" borderId="14" xfId="1" applyFont="1" applyBorder="1" applyAlignment="1">
      <alignment horizontal="right" vertical="center" wrapText="1"/>
    </xf>
    <xf numFmtId="4" fontId="2" fillId="0" borderId="15" xfId="1" applyNumberFormat="1" applyFont="1" applyBorder="1" applyAlignment="1">
      <alignment horizontal="right" vertical="center" wrapText="1"/>
    </xf>
    <xf numFmtId="43" fontId="2" fillId="0" borderId="14" xfId="1" applyFont="1" applyFill="1" applyBorder="1" applyAlignment="1">
      <alignment horizontal="right" vertical="center"/>
    </xf>
    <xf numFmtId="4" fontId="2" fillId="0" borderId="15" xfId="1" applyNumberFormat="1" applyFont="1" applyFill="1" applyBorder="1" applyAlignment="1">
      <alignment horizontal="right" vertical="center"/>
    </xf>
    <xf numFmtId="43" fontId="0" fillId="0" borderId="14" xfId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43" fontId="2" fillId="0" borderId="14" xfId="1" applyFont="1" applyBorder="1" applyAlignment="1">
      <alignment horizontal="right" vertical="center"/>
    </xf>
    <xf numFmtId="2" fontId="2" fillId="0" borderId="15" xfId="1" applyNumberFormat="1" applyFont="1" applyBorder="1" applyAlignment="1">
      <alignment horizontal="right" vertical="center"/>
    </xf>
    <xf numFmtId="0" fontId="2" fillId="2" borderId="14" xfId="2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2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2" applyFont="1" applyBorder="1" applyAlignment="1">
      <alignment vertical="center" wrapText="1"/>
    </xf>
    <xf numFmtId="164" fontId="2" fillId="0" borderId="14" xfId="4" applyFont="1" applyBorder="1" applyAlignment="1">
      <alignment horizontal="right" vertical="center"/>
    </xf>
    <xf numFmtId="43" fontId="2" fillId="0" borderId="17" xfId="1" applyFont="1" applyFill="1" applyBorder="1" applyAlignment="1">
      <alignment horizontal="right" vertical="center"/>
    </xf>
    <xf numFmtId="0" fontId="2" fillId="2" borderId="18" xfId="2" applyFill="1" applyBorder="1" applyAlignment="1">
      <alignment horizontal="center" vertical="center"/>
    </xf>
    <xf numFmtId="0" fontId="2" fillId="2" borderId="14" xfId="2" applyFill="1" applyBorder="1" applyAlignment="1">
      <alignment horizontal="center"/>
    </xf>
    <xf numFmtId="0" fontId="2" fillId="2" borderId="14" xfId="2" applyFill="1" applyBorder="1" applyAlignment="1">
      <alignment vertical="center"/>
    </xf>
    <xf numFmtId="0" fontId="2" fillId="2" borderId="14" xfId="2" applyFill="1" applyBorder="1" applyAlignment="1">
      <alignment horizontal="center" vertical="center"/>
    </xf>
    <xf numFmtId="43" fontId="2" fillId="0" borderId="17" xfId="1" applyFont="1" applyFill="1" applyBorder="1" applyAlignment="1">
      <alignment vertical="center"/>
    </xf>
    <xf numFmtId="43" fontId="2" fillId="0" borderId="19" xfId="1" applyFont="1" applyFill="1" applyBorder="1" applyAlignment="1">
      <alignment vertical="center"/>
    </xf>
    <xf numFmtId="43" fontId="4" fillId="0" borderId="17" xfId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" fontId="3" fillId="0" borderId="3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2" borderId="16" xfId="2" applyFill="1" applyBorder="1" applyAlignment="1">
      <alignment horizontal="center" vertical="center"/>
    </xf>
    <xf numFmtId="0" fontId="2" fillId="0" borderId="20" xfId="2" applyBorder="1" applyAlignment="1">
      <alignment horizontal="center" vertical="center" wrapText="1"/>
    </xf>
    <xf numFmtId="2" fontId="2" fillId="0" borderId="14" xfId="2" applyNumberFormat="1" applyBorder="1" applyAlignment="1">
      <alignment horizontal="center" vertical="center" wrapText="1"/>
    </xf>
    <xf numFmtId="0" fontId="2" fillId="0" borderId="16" xfId="2" applyBorder="1" applyAlignment="1">
      <alignment horizontal="center" vertical="center" wrapText="1"/>
    </xf>
    <xf numFmtId="0" fontId="2" fillId="2" borderId="17" xfId="2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horizontal="right" vertical="center"/>
    </xf>
    <xf numFmtId="0" fontId="2" fillId="2" borderId="13" xfId="2" applyFill="1" applyBorder="1" applyAlignment="1">
      <alignment horizontal="center" vertical="center"/>
    </xf>
    <xf numFmtId="4" fontId="3" fillId="0" borderId="15" xfId="2" applyNumberFormat="1" applyFont="1" applyBorder="1" applyAlignment="1">
      <alignment vertical="center" wrapText="1"/>
    </xf>
    <xf numFmtId="0" fontId="2" fillId="0" borderId="14" xfId="2" applyBorder="1" applyAlignment="1">
      <alignment vertical="center" wrapText="1"/>
    </xf>
    <xf numFmtId="43" fontId="2" fillId="0" borderId="14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Border="1" applyAlignment="1">
      <alignment horizontal="right" vertical="center"/>
    </xf>
    <xf numFmtId="0" fontId="3" fillId="5" borderId="18" xfId="2" applyFont="1" applyFill="1" applyBorder="1" applyAlignment="1">
      <alignment horizontal="center" vertical="center"/>
    </xf>
    <xf numFmtId="0" fontId="3" fillId="0" borderId="17" xfId="2" applyFont="1" applyBorder="1" applyAlignment="1">
      <alignment horizontal="center"/>
    </xf>
    <xf numFmtId="0" fontId="3" fillId="0" borderId="17" xfId="2" applyFont="1" applyBorder="1" applyAlignment="1">
      <alignment vertical="center"/>
    </xf>
    <xf numFmtId="43" fontId="3" fillId="0" borderId="17" xfId="1" applyFont="1" applyFill="1" applyBorder="1" applyAlignment="1">
      <alignment vertical="center"/>
    </xf>
    <xf numFmtId="0" fontId="3" fillId="0" borderId="14" xfId="2" applyFont="1" applyBorder="1" applyAlignment="1">
      <alignment horizontal="center" vertical="center" wrapText="1"/>
    </xf>
    <xf numFmtId="43" fontId="2" fillId="2" borderId="14" xfId="1" applyFont="1" applyFill="1" applyBorder="1" applyAlignment="1">
      <alignment vertical="center"/>
    </xf>
    <xf numFmtId="43" fontId="2" fillId="0" borderId="14" xfId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43" fontId="2" fillId="0" borderId="19" xfId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43" fontId="0" fillId="0" borderId="0" xfId="1" applyFont="1" applyBorder="1" applyAlignment="1">
      <alignment vertical="center" wrapText="1"/>
    </xf>
    <xf numFmtId="2" fontId="3" fillId="0" borderId="3" xfId="1" applyNumberFormat="1" applyFont="1" applyBorder="1" applyAlignment="1">
      <alignment horizontal="right" vertical="center"/>
    </xf>
    <xf numFmtId="164" fontId="3" fillId="0" borderId="26" xfId="3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43" fontId="3" fillId="3" borderId="0" xfId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2" applyBorder="1" applyAlignment="1">
      <alignment horizontal="left" vertical="center"/>
    </xf>
    <xf numFmtId="0" fontId="3" fillId="0" borderId="16" xfId="2" applyFont="1" applyBorder="1" applyAlignment="1">
      <alignment horizontal="left" vertical="center"/>
    </xf>
    <xf numFmtId="0" fontId="3" fillId="5" borderId="14" xfId="2" applyFont="1" applyFill="1" applyBorder="1" applyAlignment="1">
      <alignment vertical="center" wrapText="1"/>
    </xf>
    <xf numFmtId="0" fontId="2" fillId="2" borderId="14" xfId="2" applyFill="1" applyBorder="1" applyAlignment="1">
      <alignment horizontal="left" vertical="center"/>
    </xf>
    <xf numFmtId="0" fontId="3" fillId="0" borderId="17" xfId="2" applyFont="1" applyBorder="1" applyAlignment="1">
      <alignment vertical="center" wrapText="1"/>
    </xf>
    <xf numFmtId="0" fontId="3" fillId="0" borderId="14" xfId="2" applyFont="1" applyBorder="1" applyAlignment="1">
      <alignment horizontal="left" vertical="center"/>
    </xf>
    <xf numFmtId="0" fontId="5" fillId="6" borderId="0" xfId="0" applyFont="1" applyFill="1" applyAlignment="1">
      <alignment horizontal="center" vertical="center" wrapText="1"/>
    </xf>
  </cellXfs>
  <cellStyles count="5">
    <cellStyle name="Normal" xfId="0" builtinId="0"/>
    <cellStyle name="Normal 2" xfId="2" xr:uid="{A1984B6C-9AB6-4D72-B8C3-435614E1EA74}"/>
    <cellStyle name="Vírgula" xfId="1" builtinId="3"/>
    <cellStyle name="Vírgula 3" xfId="4" xr:uid="{B8753633-026D-4334-89BF-9CDB25B53ED9}"/>
    <cellStyle name="Vírgula 6" xfId="3" xr:uid="{9E86947A-FD0E-4740-81DB-CF7EF7D0E3EC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236220</xdr:colOff>
      <xdr:row>2</xdr:row>
      <xdr:rowOff>38100</xdr:rowOff>
    </xdr:from>
    <xdr:to>
      <xdr:col>3</xdr:col>
      <xdr:colOff>243840</xdr:colOff>
      <xdr:row>2</xdr:row>
      <xdr:rowOff>999853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03ECD78-2372-4F09-A0B1-35A47DFCB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403860"/>
          <a:ext cx="1181100" cy="961753"/>
        </a:xfrm>
        <a:prstGeom prst="rect">
          <a:avLst/>
        </a:prstGeom>
      </xdr:spPr>
    </xdr:pic>
    <xdr:clientData/>
  </xdr:twoCellAnchor>
  <xdr:twoCellAnchor>
    <xdr:from>
      <xdr:col>3</xdr:col>
      <xdr:colOff>289560</xdr:colOff>
      <xdr:row>2</xdr:row>
      <xdr:rowOff>91440</xdr:rowOff>
    </xdr:from>
    <xdr:to>
      <xdr:col>4</xdr:col>
      <xdr:colOff>2537460</xdr:colOff>
      <xdr:row>2</xdr:row>
      <xdr:rowOff>739140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E807E3EB-F486-4663-87D0-73513F88E036}"/>
            </a:ext>
          </a:extLst>
        </xdr:cNvPr>
        <xdr:cNvSpPr txBox="1">
          <a:spLocks noChangeArrowheads="1"/>
        </xdr:cNvSpPr>
      </xdr:nvSpPr>
      <xdr:spPr bwMode="auto">
        <a:xfrm>
          <a:off x="2072640" y="457200"/>
          <a:ext cx="28575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pt-BR" sz="160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LC ENGENHARIA</a:t>
          </a:r>
          <a:endParaRPr lang="pt-BR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/>
          <a:r>
            <a:rPr lang="pt-BR" sz="160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CNPJ: 42.755.414/0001-70</a:t>
          </a:r>
        </a:p>
      </xdr:txBody>
    </xdr:sp>
    <xdr:clientData/>
  </xdr:twoCellAnchor>
  <xdr:twoCellAnchor>
    <xdr:from>
      <xdr:col>4</xdr:col>
      <xdr:colOff>1196340</xdr:colOff>
      <xdr:row>2</xdr:row>
      <xdr:rowOff>693420</xdr:rowOff>
    </xdr:from>
    <xdr:to>
      <xdr:col>6</xdr:col>
      <xdr:colOff>403860</xdr:colOff>
      <xdr:row>3</xdr:row>
      <xdr:rowOff>38100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7ADAFBFD-E32B-47DB-A01B-078AC0694CC3}"/>
            </a:ext>
          </a:extLst>
        </xdr:cNvPr>
        <xdr:cNvSpPr txBox="1">
          <a:spLocks noChangeArrowheads="1"/>
        </xdr:cNvSpPr>
      </xdr:nvSpPr>
      <xdr:spPr bwMode="auto">
        <a:xfrm>
          <a:off x="3589020" y="1059180"/>
          <a:ext cx="301752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pt-BR" sz="160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ANEXO</a:t>
          </a:r>
          <a:r>
            <a:rPr lang="pt-BR" sz="1600" baseline="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 VIII</a:t>
          </a:r>
          <a:br>
            <a:rPr lang="pt-BR" sz="1600" baseline="0">
              <a:effectLst/>
              <a:latin typeface="Arial" panose="020B0604020202020204" pitchFamily="34" charset="0"/>
              <a:ea typeface="Times New Roman" panose="02020603050405020304" pitchFamily="18" charset="0"/>
            </a:rPr>
          </a:br>
          <a:r>
            <a:rPr lang="pt-BR" sz="1600" baseline="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PLANILHA ORÇAMENTARIA</a:t>
          </a:r>
          <a:endParaRPr lang="pt-BR" sz="16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407B9-8A1C-4E1D-B30B-2CF1ED4A17C5}">
  <dimension ref="B3:K269"/>
  <sheetViews>
    <sheetView tabSelected="1" workbookViewId="0">
      <selection activeCell="H263" sqref="H263"/>
    </sheetView>
  </sheetViews>
  <sheetFormatPr defaultRowHeight="14.4" x14ac:dyDescent="0.3"/>
  <cols>
    <col min="2" max="2" width="8.21875" customWidth="1"/>
    <col min="5" max="5" width="49.21875" customWidth="1"/>
    <col min="6" max="6" width="6.33203125" customWidth="1"/>
    <col min="7" max="7" width="8.44140625" customWidth="1"/>
    <col min="8" max="8" width="10.44140625" bestFit="1" customWidth="1"/>
    <col min="9" max="9" width="10.109375" customWidth="1"/>
    <col min="10" max="10" width="11.77734375" customWidth="1"/>
    <col min="11" max="11" width="12.6640625" customWidth="1"/>
  </cols>
  <sheetData>
    <row r="3" spans="2:11" ht="102" customHeight="1" thickBot="1" x14ac:dyDescent="0.35"/>
    <row r="4" spans="2:11" x14ac:dyDescent="0.3">
      <c r="B4" s="1" t="s">
        <v>0</v>
      </c>
      <c r="C4" s="2"/>
      <c r="D4" s="2"/>
      <c r="E4" s="2"/>
      <c r="F4" s="3"/>
      <c r="G4" s="4"/>
      <c r="H4" s="4"/>
      <c r="I4" s="4"/>
      <c r="J4" s="5"/>
      <c r="K4" s="6"/>
    </row>
    <row r="5" spans="2:11" x14ac:dyDescent="0.3">
      <c r="B5" s="7" t="s">
        <v>1</v>
      </c>
      <c r="C5" s="8"/>
      <c r="D5" s="8"/>
      <c r="E5" s="8"/>
      <c r="F5" s="3"/>
      <c r="G5" s="158" t="s">
        <v>2</v>
      </c>
      <c r="H5" s="158"/>
      <c r="I5" s="158"/>
      <c r="J5" s="158"/>
      <c r="K5" s="6"/>
    </row>
    <row r="6" spans="2:11" x14ac:dyDescent="0.3">
      <c r="B6" s="9" t="s">
        <v>3</v>
      </c>
      <c r="C6" s="10"/>
      <c r="D6" s="10"/>
      <c r="E6" s="10"/>
      <c r="F6" s="159" t="s">
        <v>4</v>
      </c>
      <c r="G6" s="159"/>
      <c r="H6" s="159"/>
      <c r="I6" s="159"/>
      <c r="J6" s="159"/>
      <c r="K6" s="160"/>
    </row>
    <row r="7" spans="2:11" ht="15" thickBot="1" x14ac:dyDescent="0.35">
      <c r="B7" s="11"/>
      <c r="C7" s="12"/>
      <c r="D7" s="12"/>
      <c r="E7" s="13"/>
      <c r="F7" s="14"/>
      <c r="G7" s="15"/>
      <c r="H7" s="15"/>
      <c r="I7" s="15"/>
      <c r="J7" s="16"/>
      <c r="K7" s="17"/>
    </row>
    <row r="8" spans="2:11" ht="15" thickBot="1" x14ac:dyDescent="0.35">
      <c r="B8" s="18"/>
      <c r="C8" s="19"/>
      <c r="D8" s="19"/>
      <c r="E8" s="20" t="s">
        <v>5</v>
      </c>
      <c r="F8" s="21" t="s">
        <v>6</v>
      </c>
      <c r="G8" s="22">
        <v>1</v>
      </c>
      <c r="H8" s="22"/>
      <c r="I8" s="22"/>
      <c r="J8" s="23"/>
      <c r="K8" s="24">
        <f>K260</f>
        <v>377111.90581999999</v>
      </c>
    </row>
    <row r="9" spans="2:11" ht="15" thickBot="1" x14ac:dyDescent="0.35">
      <c r="B9" s="25"/>
      <c r="C9" s="26"/>
      <c r="D9" s="26"/>
      <c r="E9" s="27"/>
      <c r="F9" s="28"/>
      <c r="G9" s="29"/>
      <c r="H9" s="29"/>
      <c r="I9" s="29"/>
      <c r="J9" s="30"/>
      <c r="K9" s="31"/>
    </row>
    <row r="10" spans="2:11" ht="15" thickBot="1" x14ac:dyDescent="0.35">
      <c r="B10" s="32" t="s">
        <v>7</v>
      </c>
      <c r="C10" s="32" t="s">
        <v>8</v>
      </c>
      <c r="D10" s="32" t="s">
        <v>9</v>
      </c>
      <c r="E10" s="33" t="s">
        <v>10</v>
      </c>
      <c r="F10" s="32" t="s">
        <v>11</v>
      </c>
      <c r="G10" s="34" t="s">
        <v>12</v>
      </c>
      <c r="H10" s="34" t="s">
        <v>13</v>
      </c>
      <c r="I10" s="35" t="s">
        <v>14</v>
      </c>
      <c r="J10" s="36" t="s">
        <v>15</v>
      </c>
      <c r="K10" s="37" t="s">
        <v>16</v>
      </c>
    </row>
    <row r="11" spans="2:11" x14ac:dyDescent="0.3">
      <c r="B11" s="38"/>
      <c r="C11" s="39"/>
      <c r="D11" s="39"/>
      <c r="E11" s="40"/>
      <c r="F11" s="41"/>
      <c r="G11" s="42"/>
      <c r="H11" s="42"/>
      <c r="I11" s="42"/>
      <c r="J11" s="43"/>
      <c r="K11" s="44"/>
    </row>
    <row r="12" spans="2:11" x14ac:dyDescent="0.3">
      <c r="B12" s="45" t="s">
        <v>17</v>
      </c>
      <c r="C12" s="46"/>
      <c r="D12" s="46"/>
      <c r="E12" s="47" t="s">
        <v>18</v>
      </c>
      <c r="F12" s="47"/>
      <c r="G12" s="48"/>
      <c r="H12" s="48"/>
      <c r="I12" s="48"/>
      <c r="J12" s="48"/>
      <c r="K12" s="49">
        <f>K17</f>
        <v>48156.716399999998</v>
      </c>
    </row>
    <row r="13" spans="2:11" x14ac:dyDescent="0.3">
      <c r="B13" s="50" t="s">
        <v>19</v>
      </c>
      <c r="C13" s="51">
        <v>10004</v>
      </c>
      <c r="D13" s="52" t="s">
        <v>20</v>
      </c>
      <c r="E13" s="161" t="s">
        <v>21</v>
      </c>
      <c r="F13" s="53" t="s">
        <v>22</v>
      </c>
      <c r="G13" s="54">
        <v>2.4</v>
      </c>
      <c r="H13" s="54">
        <v>547.52</v>
      </c>
      <c r="I13" s="54">
        <f>0.3*H13</f>
        <v>164.256</v>
      </c>
      <c r="J13" s="55">
        <f>H13+I13</f>
        <v>711.77599999999995</v>
      </c>
      <c r="K13" s="56">
        <f>G13*J13</f>
        <v>1708.2623999999998</v>
      </c>
    </row>
    <row r="14" spans="2:11" x14ac:dyDescent="0.3">
      <c r="B14" s="50" t="s">
        <v>23</v>
      </c>
      <c r="C14" s="51">
        <v>93584</v>
      </c>
      <c r="D14" s="52" t="s">
        <v>13</v>
      </c>
      <c r="E14" s="161" t="s">
        <v>24</v>
      </c>
      <c r="F14" s="57" t="s">
        <v>22</v>
      </c>
      <c r="G14" s="54">
        <v>9</v>
      </c>
      <c r="H14" s="54">
        <v>897.68</v>
      </c>
      <c r="I14" s="54">
        <f>0.3*H14</f>
        <v>269.30399999999997</v>
      </c>
      <c r="J14" s="55">
        <f>H14+I14</f>
        <v>1166.9839999999999</v>
      </c>
      <c r="K14" s="56">
        <f>G14*J14</f>
        <v>10502.856</v>
      </c>
    </row>
    <row r="15" spans="2:11" x14ac:dyDescent="0.3">
      <c r="B15" s="50" t="s">
        <v>25</v>
      </c>
      <c r="C15" s="58" t="s">
        <v>26</v>
      </c>
      <c r="D15" s="52" t="s">
        <v>13</v>
      </c>
      <c r="E15" s="162" t="s">
        <v>27</v>
      </c>
      <c r="F15" s="58" t="s">
        <v>6</v>
      </c>
      <c r="G15" s="59">
        <v>1</v>
      </c>
      <c r="H15" s="59">
        <v>27650.46</v>
      </c>
      <c r="I15" s="54">
        <f>0.3*H15</f>
        <v>8295.137999999999</v>
      </c>
      <c r="J15" s="55">
        <f>H15+I15</f>
        <v>35945.597999999998</v>
      </c>
      <c r="K15" s="56">
        <f>G15*J15</f>
        <v>35945.597999999998</v>
      </c>
    </row>
    <row r="16" spans="2:11" hidden="1" x14ac:dyDescent="0.3">
      <c r="B16" s="50" t="s">
        <v>28</v>
      </c>
      <c r="C16" s="58">
        <v>41598</v>
      </c>
      <c r="D16" s="52" t="s">
        <v>13</v>
      </c>
      <c r="E16" s="162" t="s">
        <v>29</v>
      </c>
      <c r="F16" s="53" t="s">
        <v>6</v>
      </c>
      <c r="G16" s="59">
        <v>0</v>
      </c>
      <c r="H16" s="59">
        <v>1270.1300000000001</v>
      </c>
      <c r="I16" s="54">
        <f>0.3*H16</f>
        <v>381.03900000000004</v>
      </c>
      <c r="J16" s="55">
        <f>H16+I16</f>
        <v>1651.1690000000001</v>
      </c>
      <c r="K16" s="56">
        <f>G16*J16</f>
        <v>0</v>
      </c>
    </row>
    <row r="17" spans="2:11" x14ac:dyDescent="0.3">
      <c r="B17" s="152" t="s">
        <v>30</v>
      </c>
      <c r="C17" s="153"/>
      <c r="D17" s="153"/>
      <c r="E17" s="153"/>
      <c r="F17" s="153"/>
      <c r="G17" s="153"/>
      <c r="H17" s="153"/>
      <c r="I17" s="153"/>
      <c r="J17" s="153"/>
      <c r="K17" s="62">
        <f>SUM(K13:K16)</f>
        <v>48156.716399999998</v>
      </c>
    </row>
    <row r="18" spans="2:11" x14ac:dyDescent="0.3">
      <c r="B18" s="45" t="s">
        <v>31</v>
      </c>
      <c r="C18" s="46"/>
      <c r="D18" s="46"/>
      <c r="E18" s="47" t="s">
        <v>32</v>
      </c>
      <c r="F18" s="47"/>
      <c r="G18" s="48"/>
      <c r="H18" s="48"/>
      <c r="I18" s="48"/>
      <c r="J18" s="48"/>
      <c r="K18" s="49">
        <f>K23</f>
        <v>2224.4246699999999</v>
      </c>
    </row>
    <row r="19" spans="2:11" x14ac:dyDescent="0.3">
      <c r="B19" s="63" t="s">
        <v>33</v>
      </c>
      <c r="C19" s="64">
        <v>96385</v>
      </c>
      <c r="D19" s="64" t="s">
        <v>13</v>
      </c>
      <c r="E19" s="84" t="s">
        <v>34</v>
      </c>
      <c r="F19" s="64" t="s">
        <v>35</v>
      </c>
      <c r="G19" s="66">
        <v>15.02</v>
      </c>
      <c r="H19" s="66">
        <v>11</v>
      </c>
      <c r="I19" s="54">
        <f>0.3*H19</f>
        <v>3.3</v>
      </c>
      <c r="J19" s="55">
        <f>H19+I19</f>
        <v>14.3</v>
      </c>
      <c r="K19" s="56">
        <f>G19*J19</f>
        <v>214.786</v>
      </c>
    </row>
    <row r="20" spans="2:11" x14ac:dyDescent="0.3">
      <c r="B20" s="63" t="s">
        <v>36</v>
      </c>
      <c r="C20" s="64">
        <v>93358</v>
      </c>
      <c r="D20" s="64" t="s">
        <v>13</v>
      </c>
      <c r="E20" s="84" t="s">
        <v>37</v>
      </c>
      <c r="F20" s="64" t="s">
        <v>35</v>
      </c>
      <c r="G20" s="67">
        <v>14.77</v>
      </c>
      <c r="H20" s="66">
        <v>76.03</v>
      </c>
      <c r="I20" s="54">
        <f>0.3*H20</f>
        <v>22.809000000000001</v>
      </c>
      <c r="J20" s="55">
        <f>H20+I20</f>
        <v>98.838999999999999</v>
      </c>
      <c r="K20" s="56">
        <f>G20*J20</f>
        <v>1459.85203</v>
      </c>
    </row>
    <row r="21" spans="2:11" x14ac:dyDescent="0.3">
      <c r="B21" s="68" t="s">
        <v>38</v>
      </c>
      <c r="C21" s="64">
        <v>101616</v>
      </c>
      <c r="D21" s="64" t="s">
        <v>13</v>
      </c>
      <c r="E21" s="84" t="s">
        <v>39</v>
      </c>
      <c r="F21" s="64" t="s">
        <v>22</v>
      </c>
      <c r="G21" s="69">
        <v>14.77</v>
      </c>
      <c r="H21" s="67">
        <v>5.58</v>
      </c>
      <c r="I21" s="54">
        <f>0.3*H21</f>
        <v>1.6739999999999999</v>
      </c>
      <c r="J21" s="55">
        <f>H21+I21</f>
        <v>7.2539999999999996</v>
      </c>
      <c r="K21" s="56">
        <f>G21*J21</f>
        <v>107.14157999999999</v>
      </c>
    </row>
    <row r="22" spans="2:11" x14ac:dyDescent="0.3">
      <c r="B22" s="68" t="s">
        <v>40</v>
      </c>
      <c r="C22" s="64">
        <v>96995</v>
      </c>
      <c r="D22" s="64" t="s">
        <v>13</v>
      </c>
      <c r="E22" s="84" t="s">
        <v>41</v>
      </c>
      <c r="F22" s="64" t="s">
        <v>35</v>
      </c>
      <c r="G22" s="67">
        <v>10.34</v>
      </c>
      <c r="H22" s="67">
        <v>32.93</v>
      </c>
      <c r="I22" s="54">
        <f>0.3*H22</f>
        <v>9.8789999999999996</v>
      </c>
      <c r="J22" s="55">
        <f>H22+I22</f>
        <v>42.808999999999997</v>
      </c>
      <c r="K22" s="56">
        <f>G22*J22</f>
        <v>442.64505999999994</v>
      </c>
    </row>
    <row r="23" spans="2:11" x14ac:dyDescent="0.3">
      <c r="B23" s="152" t="s">
        <v>42</v>
      </c>
      <c r="C23" s="153"/>
      <c r="D23" s="153"/>
      <c r="E23" s="153"/>
      <c r="F23" s="153"/>
      <c r="G23" s="153"/>
      <c r="H23" s="153"/>
      <c r="I23" s="153"/>
      <c r="J23" s="153"/>
      <c r="K23" s="62">
        <f>SUM(K19:K22)</f>
        <v>2224.4246699999999</v>
      </c>
    </row>
    <row r="24" spans="2:11" x14ac:dyDescent="0.3">
      <c r="B24" s="70"/>
      <c r="C24" s="71"/>
      <c r="D24" s="71"/>
      <c r="E24" s="72"/>
      <c r="F24" s="73"/>
      <c r="G24" s="74"/>
      <c r="H24" s="74"/>
      <c r="I24" s="74"/>
      <c r="J24" s="75"/>
      <c r="K24" s="76"/>
    </row>
    <row r="25" spans="2:11" x14ac:dyDescent="0.3">
      <c r="B25" s="45" t="s">
        <v>43</v>
      </c>
      <c r="C25" s="46"/>
      <c r="D25" s="46"/>
      <c r="E25" s="47" t="s">
        <v>44</v>
      </c>
      <c r="F25" s="47"/>
      <c r="G25" s="48"/>
      <c r="H25" s="48"/>
      <c r="I25" s="48"/>
      <c r="J25" s="48"/>
      <c r="K25" s="49">
        <f>K52</f>
        <v>63368.499739999999</v>
      </c>
    </row>
    <row r="26" spans="2:11" x14ac:dyDescent="0.3">
      <c r="B26" s="77"/>
      <c r="C26" s="78"/>
      <c r="D26" s="78"/>
      <c r="E26" s="79" t="s">
        <v>45</v>
      </c>
      <c r="F26" s="80"/>
      <c r="G26" s="81"/>
      <c r="H26" s="81"/>
      <c r="I26" s="81"/>
      <c r="J26" s="81"/>
      <c r="K26" s="82"/>
    </row>
    <row r="27" spans="2:11" x14ac:dyDescent="0.3">
      <c r="B27" s="83" t="s">
        <v>46</v>
      </c>
      <c r="C27" s="52">
        <v>95240</v>
      </c>
      <c r="D27" s="64" t="s">
        <v>13</v>
      </c>
      <c r="E27" s="65" t="s">
        <v>47</v>
      </c>
      <c r="F27" s="52" t="s">
        <v>22</v>
      </c>
      <c r="G27" s="81">
        <v>10.85</v>
      </c>
      <c r="H27" s="81">
        <v>22.78</v>
      </c>
      <c r="I27" s="54">
        <f>0.3*H27</f>
        <v>6.8340000000000005</v>
      </c>
      <c r="J27" s="55">
        <f>H27+I27</f>
        <v>29.614000000000001</v>
      </c>
      <c r="K27" s="56">
        <f>G27*J27</f>
        <v>321.31189999999998</v>
      </c>
    </row>
    <row r="28" spans="2:11" hidden="1" x14ac:dyDescent="0.3">
      <c r="B28" s="85" t="s">
        <v>48</v>
      </c>
      <c r="C28" s="64">
        <v>96535</v>
      </c>
      <c r="D28" s="64" t="s">
        <v>13</v>
      </c>
      <c r="E28" s="84" t="s">
        <v>49</v>
      </c>
      <c r="F28" s="64" t="s">
        <v>22</v>
      </c>
      <c r="G28" s="86">
        <v>0</v>
      </c>
      <c r="H28" s="86">
        <v>91.57</v>
      </c>
      <c r="I28" s="87">
        <f t="shared" ref="I28:I37" si="0">0.3*H28</f>
        <v>27.470999999999997</v>
      </c>
      <c r="J28" s="88">
        <f>H28+I28</f>
        <v>119.041</v>
      </c>
      <c r="K28" s="89">
        <f>G28*J28</f>
        <v>0</v>
      </c>
    </row>
    <row r="29" spans="2:11" x14ac:dyDescent="0.3">
      <c r="B29" s="83" t="s">
        <v>50</v>
      </c>
      <c r="C29" s="52">
        <v>96546</v>
      </c>
      <c r="D29" s="64" t="s">
        <v>13</v>
      </c>
      <c r="E29" s="84" t="s">
        <v>51</v>
      </c>
      <c r="F29" s="52" t="s">
        <v>52</v>
      </c>
      <c r="G29" s="81">
        <v>146.80000000000001</v>
      </c>
      <c r="H29" s="81">
        <v>14.01</v>
      </c>
      <c r="I29" s="54">
        <f t="shared" si="0"/>
        <v>4.2029999999999994</v>
      </c>
      <c r="J29" s="55">
        <f>H29+I29</f>
        <v>18.213000000000001</v>
      </c>
      <c r="K29" s="56">
        <f>G29*J29</f>
        <v>2673.6684000000005</v>
      </c>
    </row>
    <row r="30" spans="2:11" x14ac:dyDescent="0.3">
      <c r="B30" s="83" t="s">
        <v>53</v>
      </c>
      <c r="C30" s="52">
        <v>104111</v>
      </c>
      <c r="D30" s="64" t="s">
        <v>13</v>
      </c>
      <c r="E30" s="84" t="s">
        <v>54</v>
      </c>
      <c r="F30" s="52" t="s">
        <v>52</v>
      </c>
      <c r="G30" s="81">
        <v>7.05</v>
      </c>
      <c r="H30" s="81">
        <v>20.27</v>
      </c>
      <c r="I30" s="54">
        <f>0.3*H30</f>
        <v>6.0809999999999995</v>
      </c>
      <c r="J30" s="55">
        <f>H30+I30</f>
        <v>26.350999999999999</v>
      </c>
      <c r="K30" s="56">
        <f>G30*J30</f>
        <v>185.77454999999998</v>
      </c>
    </row>
    <row r="31" spans="2:11" x14ac:dyDescent="0.3">
      <c r="B31" s="85" t="s">
        <v>55</v>
      </c>
      <c r="C31" s="52">
        <v>96556</v>
      </c>
      <c r="D31" s="64" t="s">
        <v>13</v>
      </c>
      <c r="E31" s="84" t="s">
        <v>56</v>
      </c>
      <c r="F31" s="52" t="s">
        <v>35</v>
      </c>
      <c r="G31" s="81">
        <v>3.25</v>
      </c>
      <c r="H31" s="81">
        <v>1035.56</v>
      </c>
      <c r="I31" s="54">
        <f t="shared" si="0"/>
        <v>310.66799999999995</v>
      </c>
      <c r="J31" s="55">
        <f>H31+I31</f>
        <v>1346.2279999999998</v>
      </c>
      <c r="K31" s="56">
        <f>G31*J31</f>
        <v>4375.2409999999991</v>
      </c>
    </row>
    <row r="32" spans="2:11" x14ac:dyDescent="0.3">
      <c r="B32" s="83"/>
      <c r="C32" s="78"/>
      <c r="D32" s="78"/>
      <c r="E32" s="79" t="s">
        <v>57</v>
      </c>
      <c r="F32" s="80"/>
      <c r="G32" s="81"/>
      <c r="H32" s="81"/>
      <c r="I32" s="54">
        <f t="shared" si="0"/>
        <v>0</v>
      </c>
      <c r="J32" s="90"/>
      <c r="K32" s="56"/>
    </row>
    <row r="33" spans="2:11" x14ac:dyDescent="0.3">
      <c r="B33" s="85" t="s">
        <v>58</v>
      </c>
      <c r="C33" s="52">
        <v>96536</v>
      </c>
      <c r="D33" s="64" t="s">
        <v>13</v>
      </c>
      <c r="E33" s="84" t="s">
        <v>59</v>
      </c>
      <c r="F33" s="52" t="s">
        <v>22</v>
      </c>
      <c r="G33" s="81">
        <v>54.32</v>
      </c>
      <c r="H33" s="81">
        <v>73.430000000000007</v>
      </c>
      <c r="I33" s="54">
        <f t="shared" si="0"/>
        <v>22.029</v>
      </c>
      <c r="J33" s="55">
        <f>H33+I33</f>
        <v>95.459000000000003</v>
      </c>
      <c r="K33" s="56">
        <f>G33*J33</f>
        <v>5185.3328799999999</v>
      </c>
    </row>
    <row r="34" spans="2:11" x14ac:dyDescent="0.3">
      <c r="B34" s="85" t="s">
        <v>60</v>
      </c>
      <c r="C34" s="52">
        <v>96545</v>
      </c>
      <c r="D34" s="64" t="s">
        <v>13</v>
      </c>
      <c r="E34" s="84" t="s">
        <v>61</v>
      </c>
      <c r="F34" s="52" t="s">
        <v>52</v>
      </c>
      <c r="G34" s="81">
        <v>102</v>
      </c>
      <c r="H34" s="81">
        <v>15.71</v>
      </c>
      <c r="I34" s="54">
        <f t="shared" si="0"/>
        <v>4.7130000000000001</v>
      </c>
      <c r="J34" s="55">
        <f>H34+I34</f>
        <v>20.423000000000002</v>
      </c>
      <c r="K34" s="56">
        <f>G34*J34</f>
        <v>2083.1460000000002</v>
      </c>
    </row>
    <row r="35" spans="2:11" x14ac:dyDescent="0.3">
      <c r="B35" s="85" t="s">
        <v>62</v>
      </c>
      <c r="C35" s="52">
        <v>96546</v>
      </c>
      <c r="D35" s="64" t="s">
        <v>13</v>
      </c>
      <c r="E35" s="84" t="s">
        <v>51</v>
      </c>
      <c r="F35" s="52" t="s">
        <v>52</v>
      </c>
      <c r="G35" s="81">
        <v>135</v>
      </c>
      <c r="H35" s="81">
        <v>14.01</v>
      </c>
      <c r="I35" s="54">
        <f>0.3*H35</f>
        <v>4.2029999999999994</v>
      </c>
      <c r="J35" s="55">
        <f>H35+I35</f>
        <v>18.213000000000001</v>
      </c>
      <c r="K35" s="56">
        <f>G35*J35</f>
        <v>2458.7550000000001</v>
      </c>
    </row>
    <row r="36" spans="2:11" x14ac:dyDescent="0.3">
      <c r="B36" s="85" t="s">
        <v>63</v>
      </c>
      <c r="C36" s="52">
        <v>104111</v>
      </c>
      <c r="D36" s="64" t="s">
        <v>13</v>
      </c>
      <c r="E36" s="84" t="s">
        <v>54</v>
      </c>
      <c r="F36" s="52" t="s">
        <v>52</v>
      </c>
      <c r="G36" s="81">
        <v>39</v>
      </c>
      <c r="H36" s="81">
        <v>20.27</v>
      </c>
      <c r="I36" s="54">
        <f t="shared" si="0"/>
        <v>6.0809999999999995</v>
      </c>
      <c r="J36" s="55">
        <f>H36+I36</f>
        <v>26.350999999999999</v>
      </c>
      <c r="K36" s="56">
        <f>G36*J36</f>
        <v>1027.6889999999999</v>
      </c>
    </row>
    <row r="37" spans="2:11" x14ac:dyDescent="0.3">
      <c r="B37" s="85" t="s">
        <v>64</v>
      </c>
      <c r="C37" s="52">
        <v>103682</v>
      </c>
      <c r="D37" s="64" t="s">
        <v>13</v>
      </c>
      <c r="E37" s="84" t="s">
        <v>65</v>
      </c>
      <c r="F37" s="52" t="s">
        <v>35</v>
      </c>
      <c r="G37" s="81">
        <v>2.02</v>
      </c>
      <c r="H37" s="81">
        <v>1127.28</v>
      </c>
      <c r="I37" s="54">
        <f t="shared" si="0"/>
        <v>338.18399999999997</v>
      </c>
      <c r="J37" s="55">
        <f>H37+I37</f>
        <v>1465.4639999999999</v>
      </c>
      <c r="K37" s="56">
        <f>G37*J37</f>
        <v>2960.2372799999998</v>
      </c>
    </row>
    <row r="38" spans="2:11" x14ac:dyDescent="0.3">
      <c r="B38" s="83"/>
      <c r="C38" s="78"/>
      <c r="D38" s="78"/>
      <c r="E38" s="79" t="s">
        <v>66</v>
      </c>
      <c r="F38" s="80"/>
      <c r="G38" s="81"/>
      <c r="H38" s="81"/>
      <c r="I38" s="54"/>
      <c r="J38" s="90"/>
      <c r="K38" s="91"/>
    </row>
    <row r="39" spans="2:11" x14ac:dyDescent="0.3">
      <c r="B39" s="85" t="s">
        <v>64</v>
      </c>
      <c r="C39" s="52">
        <v>92269</v>
      </c>
      <c r="D39" s="64" t="s">
        <v>13</v>
      </c>
      <c r="E39" s="84" t="s">
        <v>67</v>
      </c>
      <c r="F39" s="52" t="s">
        <v>22</v>
      </c>
      <c r="G39" s="81">
        <v>1.74</v>
      </c>
      <c r="H39" s="81">
        <v>210.5</v>
      </c>
      <c r="I39" s="54">
        <f t="shared" ref="I39:I51" si="1">0.3*H39</f>
        <v>63.15</v>
      </c>
      <c r="J39" s="54">
        <f>H39+I39</f>
        <v>273.64999999999998</v>
      </c>
      <c r="K39" s="91">
        <f>G39*J39</f>
        <v>476.15099999999995</v>
      </c>
    </row>
    <row r="40" spans="2:11" x14ac:dyDescent="0.3">
      <c r="B40" s="83" t="s">
        <v>68</v>
      </c>
      <c r="C40" s="52">
        <v>92762</v>
      </c>
      <c r="D40" s="64" t="s">
        <v>13</v>
      </c>
      <c r="E40" s="84" t="s">
        <v>69</v>
      </c>
      <c r="F40" s="52" t="s">
        <v>52</v>
      </c>
      <c r="G40" s="81">
        <v>484</v>
      </c>
      <c r="H40" s="81">
        <v>12.41</v>
      </c>
      <c r="I40" s="54">
        <f t="shared" si="1"/>
        <v>3.7229999999999999</v>
      </c>
      <c r="J40" s="54">
        <f>H40+I40</f>
        <v>16.132999999999999</v>
      </c>
      <c r="K40" s="91">
        <f>G40*J40</f>
        <v>7808.3719999999994</v>
      </c>
    </row>
    <row r="41" spans="2:11" x14ac:dyDescent="0.3">
      <c r="B41" s="85" t="s">
        <v>70</v>
      </c>
      <c r="C41" s="52">
        <v>104111</v>
      </c>
      <c r="D41" s="64" t="s">
        <v>13</v>
      </c>
      <c r="E41" s="84" t="s">
        <v>54</v>
      </c>
      <c r="F41" s="52" t="s">
        <v>52</v>
      </c>
      <c r="G41" s="81">
        <v>117</v>
      </c>
      <c r="H41" s="81">
        <v>20.27</v>
      </c>
      <c r="I41" s="54">
        <f t="shared" si="1"/>
        <v>6.0809999999999995</v>
      </c>
      <c r="J41" s="55">
        <f>H41+I41</f>
        <v>26.350999999999999</v>
      </c>
      <c r="K41" s="56">
        <f>G41*J41</f>
        <v>3083.067</v>
      </c>
    </row>
    <row r="42" spans="2:11" ht="26.4" hidden="1" x14ac:dyDescent="0.3">
      <c r="B42" s="85" t="s">
        <v>71</v>
      </c>
      <c r="C42" s="52">
        <v>43066</v>
      </c>
      <c r="D42" s="64" t="s">
        <v>72</v>
      </c>
      <c r="E42" s="84" t="s">
        <v>73</v>
      </c>
      <c r="F42" s="52" t="s">
        <v>74</v>
      </c>
      <c r="G42" s="81"/>
      <c r="H42" s="81">
        <v>5.21</v>
      </c>
      <c r="I42" s="92" t="s">
        <v>75</v>
      </c>
      <c r="J42" s="54">
        <f>H42</f>
        <v>5.21</v>
      </c>
      <c r="K42" s="91">
        <f>H42*G42</f>
        <v>0</v>
      </c>
    </row>
    <row r="43" spans="2:11" ht="26.4" hidden="1" x14ac:dyDescent="0.3">
      <c r="B43" s="83" t="s">
        <v>76</v>
      </c>
      <c r="C43" s="52">
        <v>40536</v>
      </c>
      <c r="D43" s="64" t="s">
        <v>72</v>
      </c>
      <c r="E43" s="84" t="s">
        <v>77</v>
      </c>
      <c r="F43" s="52" t="s">
        <v>52</v>
      </c>
      <c r="G43" s="81"/>
      <c r="H43" s="81">
        <v>6.46</v>
      </c>
      <c r="I43" s="92"/>
      <c r="J43" s="54">
        <v>6.46</v>
      </c>
      <c r="K43" s="91">
        <f>H43*G43</f>
        <v>0</v>
      </c>
    </row>
    <row r="44" spans="2:11" x14ac:dyDescent="0.3">
      <c r="B44" s="85" t="s">
        <v>71</v>
      </c>
      <c r="C44" s="52">
        <v>103669</v>
      </c>
      <c r="D44" s="64" t="s">
        <v>13</v>
      </c>
      <c r="E44" s="84" t="s">
        <v>78</v>
      </c>
      <c r="F44" s="52" t="s">
        <v>35</v>
      </c>
      <c r="G44" s="81">
        <v>3.58</v>
      </c>
      <c r="H44" s="81">
        <v>1111.51</v>
      </c>
      <c r="I44" s="54">
        <f t="shared" si="1"/>
        <v>333.45299999999997</v>
      </c>
      <c r="J44" s="54">
        <f>H44+I44</f>
        <v>1444.963</v>
      </c>
      <c r="K44" s="91">
        <f>G44*J44</f>
        <v>5172.9675399999996</v>
      </c>
    </row>
    <row r="45" spans="2:11" x14ac:dyDescent="0.3">
      <c r="B45" s="83"/>
      <c r="C45" s="78"/>
      <c r="D45" s="78"/>
      <c r="E45" s="79" t="s">
        <v>79</v>
      </c>
      <c r="F45" s="80"/>
      <c r="G45" s="81"/>
      <c r="H45" s="81"/>
      <c r="I45" s="54">
        <f t="shared" si="1"/>
        <v>0</v>
      </c>
      <c r="J45" s="90"/>
      <c r="K45" s="56"/>
    </row>
    <row r="46" spans="2:11" x14ac:dyDescent="0.3">
      <c r="B46" s="85" t="s">
        <v>76</v>
      </c>
      <c r="C46" s="52">
        <v>96536</v>
      </c>
      <c r="D46" s="64" t="s">
        <v>13</v>
      </c>
      <c r="E46" s="84" t="s">
        <v>59</v>
      </c>
      <c r="F46" s="52" t="s">
        <v>22</v>
      </c>
      <c r="G46" s="81">
        <v>77.53</v>
      </c>
      <c r="H46" s="81">
        <v>73.430000000000007</v>
      </c>
      <c r="I46" s="54">
        <f t="shared" si="1"/>
        <v>22.029</v>
      </c>
      <c r="J46" s="55">
        <f t="shared" ref="J46:J51" si="2">H46+I46</f>
        <v>95.459000000000003</v>
      </c>
      <c r="K46" s="56">
        <f t="shared" ref="K46:K51" si="3">G46*J46</f>
        <v>7400.9362700000001</v>
      </c>
    </row>
    <row r="47" spans="2:11" x14ac:dyDescent="0.3">
      <c r="B47" s="83" t="s">
        <v>80</v>
      </c>
      <c r="C47" s="52">
        <v>96545</v>
      </c>
      <c r="D47" s="64" t="s">
        <v>13</v>
      </c>
      <c r="E47" s="84" t="s">
        <v>61</v>
      </c>
      <c r="F47" s="52" t="s">
        <v>52</v>
      </c>
      <c r="G47" s="81">
        <v>161</v>
      </c>
      <c r="H47" s="81">
        <v>15.71</v>
      </c>
      <c r="I47" s="54">
        <f t="shared" si="1"/>
        <v>4.7130000000000001</v>
      </c>
      <c r="J47" s="55">
        <f t="shared" si="2"/>
        <v>20.423000000000002</v>
      </c>
      <c r="K47" s="56">
        <f t="shared" si="3"/>
        <v>3288.1030000000001</v>
      </c>
    </row>
    <row r="48" spans="2:11" x14ac:dyDescent="0.3">
      <c r="B48" s="85" t="s">
        <v>81</v>
      </c>
      <c r="C48" s="52">
        <v>96546</v>
      </c>
      <c r="D48" s="64" t="s">
        <v>13</v>
      </c>
      <c r="E48" s="84" t="s">
        <v>51</v>
      </c>
      <c r="F48" s="52" t="s">
        <v>52</v>
      </c>
      <c r="G48" s="81">
        <v>91</v>
      </c>
      <c r="H48" s="81">
        <v>14.01</v>
      </c>
      <c r="I48" s="54">
        <f t="shared" si="1"/>
        <v>4.2029999999999994</v>
      </c>
      <c r="J48" s="55">
        <f t="shared" si="2"/>
        <v>18.213000000000001</v>
      </c>
      <c r="K48" s="56">
        <f t="shared" si="3"/>
        <v>1657.383</v>
      </c>
    </row>
    <row r="49" spans="2:11" x14ac:dyDescent="0.3">
      <c r="B49" s="83" t="s">
        <v>82</v>
      </c>
      <c r="C49" s="52">
        <v>96547</v>
      </c>
      <c r="D49" s="64" t="s">
        <v>13</v>
      </c>
      <c r="E49" s="84" t="s">
        <v>83</v>
      </c>
      <c r="F49" s="52" t="s">
        <v>52</v>
      </c>
      <c r="G49" s="81">
        <v>67</v>
      </c>
      <c r="H49" s="81">
        <v>11.85</v>
      </c>
      <c r="I49" s="54">
        <f t="shared" si="1"/>
        <v>3.5549999999999997</v>
      </c>
      <c r="J49" s="55">
        <f t="shared" si="2"/>
        <v>15.404999999999999</v>
      </c>
      <c r="K49" s="56">
        <f t="shared" si="3"/>
        <v>1032.135</v>
      </c>
    </row>
    <row r="50" spans="2:11" x14ac:dyDescent="0.3">
      <c r="B50" s="85" t="s">
        <v>84</v>
      </c>
      <c r="C50" s="52">
        <v>104111</v>
      </c>
      <c r="D50" s="64" t="s">
        <v>13</v>
      </c>
      <c r="E50" s="84" t="s">
        <v>54</v>
      </c>
      <c r="F50" s="52" t="s">
        <v>52</v>
      </c>
      <c r="G50" s="81">
        <v>99</v>
      </c>
      <c r="H50" s="81">
        <v>20.27</v>
      </c>
      <c r="I50" s="54">
        <f t="shared" si="1"/>
        <v>6.0809999999999995</v>
      </c>
      <c r="J50" s="55">
        <f t="shared" si="2"/>
        <v>26.350999999999999</v>
      </c>
      <c r="K50" s="56">
        <f t="shared" si="3"/>
        <v>2608.7489999999998</v>
      </c>
    </row>
    <row r="51" spans="2:11" x14ac:dyDescent="0.3">
      <c r="B51" s="83" t="s">
        <v>85</v>
      </c>
      <c r="C51" s="52">
        <v>103682</v>
      </c>
      <c r="D51" s="64" t="s">
        <v>13</v>
      </c>
      <c r="E51" s="84" t="s">
        <v>65</v>
      </c>
      <c r="F51" s="52" t="s">
        <v>35</v>
      </c>
      <c r="G51" s="81">
        <v>6.53</v>
      </c>
      <c r="H51" s="81">
        <v>1127.28</v>
      </c>
      <c r="I51" s="54">
        <f t="shared" si="1"/>
        <v>338.18399999999997</v>
      </c>
      <c r="J51" s="55">
        <f t="shared" si="2"/>
        <v>1465.4639999999999</v>
      </c>
      <c r="K51" s="56">
        <f t="shared" si="3"/>
        <v>9569.4799199999998</v>
      </c>
    </row>
    <row r="52" spans="2:11" x14ac:dyDescent="0.3">
      <c r="B52" s="152" t="s">
        <v>86</v>
      </c>
      <c r="C52" s="153"/>
      <c r="D52" s="153"/>
      <c r="E52" s="153"/>
      <c r="F52" s="153"/>
      <c r="G52" s="153"/>
      <c r="H52" s="153"/>
      <c r="I52" s="153"/>
      <c r="J52" s="153"/>
      <c r="K52" s="62">
        <f>SUM(K27:K51)</f>
        <v>63368.499739999999</v>
      </c>
    </row>
    <row r="53" spans="2:11" x14ac:dyDescent="0.3">
      <c r="B53" s="60"/>
      <c r="C53" s="61"/>
      <c r="D53" s="61"/>
      <c r="E53" s="61"/>
      <c r="F53" s="61"/>
      <c r="G53" s="61"/>
      <c r="H53" s="61"/>
      <c r="I53" s="61"/>
      <c r="J53" s="61"/>
      <c r="K53" s="62"/>
    </row>
    <row r="54" spans="2:11" x14ac:dyDescent="0.3">
      <c r="B54" s="45" t="s">
        <v>87</v>
      </c>
      <c r="C54" s="46"/>
      <c r="D54" s="46"/>
      <c r="E54" s="47" t="s">
        <v>88</v>
      </c>
      <c r="F54" s="47"/>
      <c r="G54" s="48"/>
      <c r="H54" s="48"/>
      <c r="I54" s="48"/>
      <c r="J54" s="48"/>
      <c r="K54" s="49">
        <f>K58</f>
        <v>37168.554539999997</v>
      </c>
    </row>
    <row r="55" spans="2:11" x14ac:dyDescent="0.3">
      <c r="B55" s="68" t="s">
        <v>89</v>
      </c>
      <c r="C55" s="64">
        <v>101162</v>
      </c>
      <c r="D55" s="64" t="s">
        <v>13</v>
      </c>
      <c r="E55" s="84" t="s">
        <v>90</v>
      </c>
      <c r="F55" s="51" t="s">
        <v>22</v>
      </c>
      <c r="G55" s="90">
        <v>5.16</v>
      </c>
      <c r="H55" s="90">
        <v>153.13</v>
      </c>
      <c r="I55" s="54">
        <f>0.3*H55</f>
        <v>45.939</v>
      </c>
      <c r="J55" s="55">
        <f>H55+I55</f>
        <v>199.06899999999999</v>
      </c>
      <c r="K55" s="56">
        <f>G55*J55</f>
        <v>1027.19604</v>
      </c>
    </row>
    <row r="56" spans="2:11" x14ac:dyDescent="0.3">
      <c r="B56" s="68" t="s">
        <v>91</v>
      </c>
      <c r="C56" s="64">
        <v>102362</v>
      </c>
      <c r="D56" s="64" t="s">
        <v>13</v>
      </c>
      <c r="E56" s="84" t="s">
        <v>92</v>
      </c>
      <c r="F56" s="51" t="s">
        <v>22</v>
      </c>
      <c r="G56" s="90">
        <v>103.5</v>
      </c>
      <c r="H56" s="90">
        <v>155.43</v>
      </c>
      <c r="I56" s="54">
        <f>0.3*H56</f>
        <v>46.628999999999998</v>
      </c>
      <c r="J56" s="55">
        <f>H56+I56</f>
        <v>202.059</v>
      </c>
      <c r="K56" s="56">
        <f>G56*J56</f>
        <v>20913.106499999998</v>
      </c>
    </row>
    <row r="57" spans="2:11" x14ac:dyDescent="0.3">
      <c r="B57" s="68" t="s">
        <v>93</v>
      </c>
      <c r="C57" s="64">
        <v>103322</v>
      </c>
      <c r="D57" s="64" t="s">
        <v>13</v>
      </c>
      <c r="E57" s="84" t="s">
        <v>94</v>
      </c>
      <c r="F57" s="51" t="s">
        <v>22</v>
      </c>
      <c r="G57" s="90">
        <v>200.24</v>
      </c>
      <c r="H57" s="90">
        <v>58.5</v>
      </c>
      <c r="I57" s="54">
        <f>0.3*H57</f>
        <v>17.55</v>
      </c>
      <c r="J57" s="55">
        <f>H57+I57</f>
        <v>76.05</v>
      </c>
      <c r="K57" s="56">
        <f>G57*J57</f>
        <v>15228.252</v>
      </c>
    </row>
    <row r="58" spans="2:11" x14ac:dyDescent="0.3">
      <c r="B58" s="152" t="s">
        <v>95</v>
      </c>
      <c r="C58" s="153"/>
      <c r="D58" s="153"/>
      <c r="E58" s="153"/>
      <c r="F58" s="157"/>
      <c r="G58" s="157"/>
      <c r="H58" s="157"/>
      <c r="I58" s="157"/>
      <c r="J58" s="157"/>
      <c r="K58" s="62">
        <f>SUM(K55:K57)</f>
        <v>37168.554539999997</v>
      </c>
    </row>
    <row r="59" spans="2:11" x14ac:dyDescent="0.3">
      <c r="B59" s="70"/>
      <c r="C59" s="71"/>
      <c r="D59" s="71"/>
      <c r="E59" s="72"/>
      <c r="F59" s="73"/>
      <c r="G59" s="74"/>
      <c r="H59" s="74"/>
      <c r="I59" s="74"/>
      <c r="J59" s="75"/>
      <c r="K59" s="76"/>
    </row>
    <row r="60" spans="2:11" x14ac:dyDescent="0.3">
      <c r="B60" s="45" t="s">
        <v>96</v>
      </c>
      <c r="C60" s="46"/>
      <c r="D60" s="46"/>
      <c r="E60" s="47" t="s">
        <v>97</v>
      </c>
      <c r="F60" s="47"/>
      <c r="G60" s="48"/>
      <c r="H60" s="48"/>
      <c r="I60" s="48"/>
      <c r="J60" s="48"/>
      <c r="K60" s="49">
        <f>K75</f>
        <v>12107.825079999999</v>
      </c>
    </row>
    <row r="61" spans="2:11" x14ac:dyDescent="0.3">
      <c r="B61" s="50"/>
      <c r="C61" s="93"/>
      <c r="D61" s="93"/>
      <c r="E61" s="94" t="s">
        <v>98</v>
      </c>
      <c r="F61" s="51"/>
      <c r="G61" s="95"/>
      <c r="H61" s="95"/>
      <c r="I61" s="95"/>
      <c r="J61" s="95"/>
      <c r="K61" s="96"/>
    </row>
    <row r="62" spans="2:11" x14ac:dyDescent="0.3">
      <c r="B62" s="63" t="s">
        <v>99</v>
      </c>
      <c r="C62" s="97">
        <v>90844</v>
      </c>
      <c r="D62" s="64" t="s">
        <v>13</v>
      </c>
      <c r="E62" s="84" t="s">
        <v>100</v>
      </c>
      <c r="F62" s="51" t="s">
        <v>6</v>
      </c>
      <c r="G62" s="90">
        <v>2</v>
      </c>
      <c r="H62" s="90">
        <v>991.43</v>
      </c>
      <c r="I62" s="54">
        <f t="shared" ref="I62:I67" si="4">0.3*H62</f>
        <v>297.42899999999997</v>
      </c>
      <c r="J62" s="55">
        <f t="shared" ref="J62:J67" si="5">H62+I62</f>
        <v>1288.8589999999999</v>
      </c>
      <c r="K62" s="56">
        <f t="shared" ref="K62:K67" si="6">G62*J62</f>
        <v>2577.7179999999998</v>
      </c>
    </row>
    <row r="63" spans="2:11" x14ac:dyDescent="0.3">
      <c r="B63" s="63" t="s">
        <v>101</v>
      </c>
      <c r="C63" s="97">
        <v>90843</v>
      </c>
      <c r="D63" s="64" t="s">
        <v>13</v>
      </c>
      <c r="E63" s="84" t="s">
        <v>102</v>
      </c>
      <c r="F63" s="51" t="s">
        <v>6</v>
      </c>
      <c r="G63" s="90">
        <v>2</v>
      </c>
      <c r="H63" s="90">
        <v>907.25</v>
      </c>
      <c r="I63" s="54">
        <f t="shared" si="4"/>
        <v>272.17500000000001</v>
      </c>
      <c r="J63" s="55">
        <f t="shared" si="5"/>
        <v>1179.425</v>
      </c>
      <c r="K63" s="56">
        <f t="shared" si="6"/>
        <v>2358.85</v>
      </c>
    </row>
    <row r="64" spans="2:11" hidden="1" x14ac:dyDescent="0.3">
      <c r="B64" s="63" t="s">
        <v>103</v>
      </c>
      <c r="C64" s="97">
        <v>90801</v>
      </c>
      <c r="D64" s="64" t="s">
        <v>13</v>
      </c>
      <c r="E64" s="84" t="s">
        <v>104</v>
      </c>
      <c r="F64" s="51" t="s">
        <v>6</v>
      </c>
      <c r="G64" s="90"/>
      <c r="H64" s="90"/>
      <c r="I64" s="54">
        <f t="shared" si="4"/>
        <v>0</v>
      </c>
      <c r="J64" s="55">
        <f t="shared" si="5"/>
        <v>0</v>
      </c>
      <c r="K64" s="56">
        <f t="shared" si="6"/>
        <v>0</v>
      </c>
    </row>
    <row r="65" spans="2:11" x14ac:dyDescent="0.3">
      <c r="B65" s="63" t="s">
        <v>105</v>
      </c>
      <c r="C65" s="97">
        <v>90068</v>
      </c>
      <c r="D65" s="64" t="s">
        <v>20</v>
      </c>
      <c r="E65" s="84" t="s">
        <v>106</v>
      </c>
      <c r="F65" s="51" t="s">
        <v>22</v>
      </c>
      <c r="G65" s="90">
        <v>5.01</v>
      </c>
      <c r="H65" s="90">
        <v>354.41</v>
      </c>
      <c r="I65" s="54">
        <f t="shared" si="4"/>
        <v>106.32300000000001</v>
      </c>
      <c r="J65" s="55">
        <f t="shared" si="5"/>
        <v>460.73300000000006</v>
      </c>
      <c r="K65" s="56">
        <f t="shared" si="6"/>
        <v>2308.2723300000002</v>
      </c>
    </row>
    <row r="66" spans="2:11" hidden="1" x14ac:dyDescent="0.3">
      <c r="B66" s="63" t="s">
        <v>107</v>
      </c>
      <c r="C66" s="97">
        <v>90821</v>
      </c>
      <c r="D66" s="64" t="s">
        <v>13</v>
      </c>
      <c r="E66" s="84" t="s">
        <v>108</v>
      </c>
      <c r="F66" s="51" t="s">
        <v>6</v>
      </c>
      <c r="G66" s="90"/>
      <c r="H66" s="90"/>
      <c r="I66" s="54">
        <f t="shared" si="4"/>
        <v>0</v>
      </c>
      <c r="J66" s="55">
        <f t="shared" si="5"/>
        <v>0</v>
      </c>
      <c r="K66" s="56">
        <f t="shared" si="6"/>
        <v>0</v>
      </c>
    </row>
    <row r="67" spans="2:11" x14ac:dyDescent="0.3">
      <c r="B67" s="63" t="s">
        <v>109</v>
      </c>
      <c r="C67" s="97">
        <v>91341</v>
      </c>
      <c r="D67" s="64" t="s">
        <v>13</v>
      </c>
      <c r="E67" s="84" t="s">
        <v>110</v>
      </c>
      <c r="F67" s="51" t="s">
        <v>22</v>
      </c>
      <c r="G67" s="90">
        <v>6.75</v>
      </c>
      <c r="H67" s="90">
        <v>460.45</v>
      </c>
      <c r="I67" s="54">
        <f t="shared" si="4"/>
        <v>138.13499999999999</v>
      </c>
      <c r="J67" s="55">
        <f t="shared" si="5"/>
        <v>598.58500000000004</v>
      </c>
      <c r="K67" s="56">
        <f t="shared" si="6"/>
        <v>4040.4487500000005</v>
      </c>
    </row>
    <row r="68" spans="2:11" x14ac:dyDescent="0.3">
      <c r="B68" s="50"/>
      <c r="C68" s="64"/>
      <c r="D68" s="98"/>
      <c r="E68" s="99" t="s">
        <v>111</v>
      </c>
      <c r="F68" s="51"/>
      <c r="G68" s="90"/>
      <c r="H68" s="90"/>
      <c r="I68" s="54"/>
      <c r="J68" s="95"/>
      <c r="K68" s="56"/>
    </row>
    <row r="69" spans="2:11" x14ac:dyDescent="0.3">
      <c r="B69" s="63" t="s">
        <v>103</v>
      </c>
      <c r="C69" s="64">
        <v>90830</v>
      </c>
      <c r="D69" s="98" t="s">
        <v>13</v>
      </c>
      <c r="E69" s="84" t="s">
        <v>112</v>
      </c>
      <c r="F69" s="51" t="s">
        <v>6</v>
      </c>
      <c r="G69" s="90">
        <v>4</v>
      </c>
      <c r="H69" s="90">
        <v>158.18</v>
      </c>
      <c r="I69" s="54">
        <f>0.3*H69</f>
        <v>47.454000000000001</v>
      </c>
      <c r="J69" s="55">
        <f>H69+I69</f>
        <v>205.63400000000001</v>
      </c>
      <c r="K69" s="56">
        <f>G69*J69</f>
        <v>822.53600000000006</v>
      </c>
    </row>
    <row r="70" spans="2:11" hidden="1" x14ac:dyDescent="0.3">
      <c r="B70" s="63" t="s">
        <v>113</v>
      </c>
      <c r="C70" s="64">
        <v>90831</v>
      </c>
      <c r="D70" s="98" t="s">
        <v>13</v>
      </c>
      <c r="E70" s="84" t="s">
        <v>114</v>
      </c>
      <c r="F70" s="51" t="s">
        <v>6</v>
      </c>
      <c r="G70" s="90"/>
      <c r="H70" s="90"/>
      <c r="I70" s="54">
        <f>0.3*H70</f>
        <v>0</v>
      </c>
      <c r="J70" s="55">
        <f>H70+I70</f>
        <v>0</v>
      </c>
      <c r="K70" s="56">
        <f>G70*J70</f>
        <v>0</v>
      </c>
    </row>
    <row r="71" spans="2:11" hidden="1" x14ac:dyDescent="0.3">
      <c r="B71" s="100"/>
      <c r="C71" s="64"/>
      <c r="D71" s="64"/>
      <c r="E71" s="101" t="s">
        <v>115</v>
      </c>
      <c r="F71" s="101"/>
      <c r="G71" s="101"/>
      <c r="H71" s="101"/>
      <c r="I71" s="54"/>
      <c r="J71" s="102"/>
      <c r="K71" s="56"/>
    </row>
    <row r="72" spans="2:11" hidden="1" x14ac:dyDescent="0.3">
      <c r="B72" s="63" t="s">
        <v>116</v>
      </c>
      <c r="C72" s="64">
        <v>94559</v>
      </c>
      <c r="D72" s="64" t="s">
        <v>13</v>
      </c>
      <c r="E72" s="84" t="s">
        <v>117</v>
      </c>
      <c r="F72" s="51" t="s">
        <v>22</v>
      </c>
      <c r="G72" s="90"/>
      <c r="H72" s="90"/>
      <c r="I72" s="54">
        <f>0.3*H72</f>
        <v>0</v>
      </c>
      <c r="J72" s="55">
        <f>H72+I72</f>
        <v>0</v>
      </c>
      <c r="K72" s="56">
        <f>G72*J72</f>
        <v>0</v>
      </c>
    </row>
    <row r="73" spans="2:11" hidden="1" x14ac:dyDescent="0.3">
      <c r="B73" s="63" t="s">
        <v>116</v>
      </c>
      <c r="C73" s="64">
        <v>94579</v>
      </c>
      <c r="D73" s="64" t="s">
        <v>13</v>
      </c>
      <c r="E73" s="84" t="s">
        <v>118</v>
      </c>
      <c r="F73" s="51" t="s">
        <v>22</v>
      </c>
      <c r="G73" s="103"/>
      <c r="H73" s="103"/>
      <c r="I73" s="54">
        <f>0.3*H73</f>
        <v>0</v>
      </c>
      <c r="J73" s="55">
        <f>H73+I73</f>
        <v>0</v>
      </c>
      <c r="K73" s="56">
        <f>G73*J73</f>
        <v>0</v>
      </c>
    </row>
    <row r="74" spans="2:11" hidden="1" x14ac:dyDescent="0.3">
      <c r="B74" s="63" t="s">
        <v>119</v>
      </c>
      <c r="C74" s="64">
        <v>94576</v>
      </c>
      <c r="D74" s="64" t="s">
        <v>13</v>
      </c>
      <c r="E74" s="84" t="s">
        <v>120</v>
      </c>
      <c r="F74" s="51" t="s">
        <v>22</v>
      </c>
      <c r="G74" s="103"/>
      <c r="H74" s="103"/>
      <c r="I74" s="54">
        <f>0.3*H74</f>
        <v>0</v>
      </c>
      <c r="J74" s="55">
        <f>H74+I74</f>
        <v>0</v>
      </c>
      <c r="K74" s="56">
        <f>G74*J74</f>
        <v>0</v>
      </c>
    </row>
    <row r="75" spans="2:11" x14ac:dyDescent="0.3">
      <c r="B75" s="152" t="s">
        <v>121</v>
      </c>
      <c r="C75" s="153"/>
      <c r="D75" s="153"/>
      <c r="E75" s="153"/>
      <c r="F75" s="157"/>
      <c r="G75" s="157"/>
      <c r="H75" s="157"/>
      <c r="I75" s="157"/>
      <c r="J75" s="157"/>
      <c r="K75" s="62">
        <f>SUM(K62:K74)</f>
        <v>12107.825079999999</v>
      </c>
    </row>
    <row r="76" spans="2:11" x14ac:dyDescent="0.3">
      <c r="B76" s="70"/>
      <c r="C76" s="71"/>
      <c r="D76" s="71"/>
      <c r="E76" s="72"/>
      <c r="F76" s="73"/>
      <c r="G76" s="74"/>
      <c r="H76" s="74"/>
      <c r="I76" s="74"/>
      <c r="J76" s="75"/>
      <c r="K76" s="76"/>
    </row>
    <row r="77" spans="2:11" hidden="1" x14ac:dyDescent="0.3">
      <c r="B77" s="45" t="s">
        <v>122</v>
      </c>
      <c r="C77" s="46"/>
      <c r="D77" s="46"/>
      <c r="E77" s="47" t="s">
        <v>123</v>
      </c>
      <c r="F77" s="47"/>
      <c r="G77" s="48"/>
      <c r="H77" s="48"/>
      <c r="I77" s="48"/>
      <c r="J77" s="48"/>
      <c r="K77" s="49">
        <f>K87</f>
        <v>0</v>
      </c>
    </row>
    <row r="78" spans="2:11" hidden="1" x14ac:dyDescent="0.3">
      <c r="B78" s="63" t="s">
        <v>124</v>
      </c>
      <c r="C78" s="98">
        <v>92543</v>
      </c>
      <c r="D78" s="98" t="s">
        <v>13</v>
      </c>
      <c r="E78" s="84" t="s">
        <v>125</v>
      </c>
      <c r="F78" s="51" t="s">
        <v>22</v>
      </c>
      <c r="G78" s="90"/>
      <c r="H78" s="90">
        <v>14.08</v>
      </c>
      <c r="I78" s="54">
        <f t="shared" ref="I78:I86" si="7">0.3*H78</f>
        <v>4.2240000000000002</v>
      </c>
      <c r="J78" s="55">
        <f t="shared" ref="J78:J86" si="8">H78+I78</f>
        <v>18.304000000000002</v>
      </c>
      <c r="K78" s="56">
        <f t="shared" ref="K78:K86" si="9">G78*J78</f>
        <v>0</v>
      </c>
    </row>
    <row r="79" spans="2:11" hidden="1" x14ac:dyDescent="0.3">
      <c r="B79" s="63" t="s">
        <v>126</v>
      </c>
      <c r="C79" s="98">
        <v>92255</v>
      </c>
      <c r="D79" s="98" t="s">
        <v>13</v>
      </c>
      <c r="E79" s="84" t="s">
        <v>127</v>
      </c>
      <c r="F79" s="51" t="s">
        <v>22</v>
      </c>
      <c r="G79" s="90"/>
      <c r="H79" s="90">
        <v>33.67</v>
      </c>
      <c r="I79" s="54">
        <f t="shared" si="7"/>
        <v>10.101000000000001</v>
      </c>
      <c r="J79" s="55">
        <f t="shared" si="8"/>
        <v>43.771000000000001</v>
      </c>
      <c r="K79" s="56">
        <f t="shared" si="9"/>
        <v>0</v>
      </c>
    </row>
    <row r="80" spans="2:11" hidden="1" x14ac:dyDescent="0.3">
      <c r="B80" s="63" t="s">
        <v>128</v>
      </c>
      <c r="C80" s="98">
        <v>94213</v>
      </c>
      <c r="D80" s="98" t="s">
        <v>13</v>
      </c>
      <c r="E80" s="84" t="s">
        <v>129</v>
      </c>
      <c r="F80" s="51" t="s">
        <v>22</v>
      </c>
      <c r="G80" s="90"/>
      <c r="H80" s="90">
        <v>42.12</v>
      </c>
      <c r="I80" s="54">
        <f t="shared" si="7"/>
        <v>12.635999999999999</v>
      </c>
      <c r="J80" s="55">
        <f t="shared" si="8"/>
        <v>54.756</v>
      </c>
      <c r="K80" s="56">
        <f t="shared" si="9"/>
        <v>0</v>
      </c>
    </row>
    <row r="81" spans="2:11" hidden="1" x14ac:dyDescent="0.3">
      <c r="B81" s="63" t="s">
        <v>130</v>
      </c>
      <c r="C81" s="98">
        <v>75220</v>
      </c>
      <c r="D81" s="98" t="s">
        <v>13</v>
      </c>
      <c r="E81" s="84" t="s">
        <v>131</v>
      </c>
      <c r="F81" s="51" t="s">
        <v>74</v>
      </c>
      <c r="G81" s="90"/>
      <c r="H81" s="90">
        <v>51.31</v>
      </c>
      <c r="I81" s="54">
        <f t="shared" si="7"/>
        <v>15.393000000000001</v>
      </c>
      <c r="J81" s="55">
        <f t="shared" si="8"/>
        <v>66.703000000000003</v>
      </c>
      <c r="K81" s="56">
        <f t="shared" si="9"/>
        <v>0</v>
      </c>
    </row>
    <row r="82" spans="2:11" hidden="1" x14ac:dyDescent="0.3">
      <c r="B82" s="63" t="s">
        <v>132</v>
      </c>
      <c r="C82" s="98">
        <v>55960</v>
      </c>
      <c r="D82" s="98" t="s">
        <v>13</v>
      </c>
      <c r="E82" s="84" t="s">
        <v>133</v>
      </c>
      <c r="F82" s="51" t="s">
        <v>22</v>
      </c>
      <c r="G82" s="90"/>
      <c r="H82" s="90">
        <v>4.66</v>
      </c>
      <c r="I82" s="54">
        <f t="shared" si="7"/>
        <v>1.3979999999999999</v>
      </c>
      <c r="J82" s="55">
        <f t="shared" si="8"/>
        <v>6.0579999999999998</v>
      </c>
      <c r="K82" s="56">
        <f t="shared" si="9"/>
        <v>0</v>
      </c>
    </row>
    <row r="83" spans="2:11" hidden="1" x14ac:dyDescent="0.3">
      <c r="B83" s="63" t="s">
        <v>134</v>
      </c>
      <c r="C83" s="64">
        <v>94207</v>
      </c>
      <c r="D83" s="64" t="s">
        <v>13</v>
      </c>
      <c r="E83" s="84" t="s">
        <v>135</v>
      </c>
      <c r="F83" s="51" t="s">
        <v>22</v>
      </c>
      <c r="G83" s="90"/>
      <c r="H83" s="90">
        <v>47.7</v>
      </c>
      <c r="I83" s="54">
        <f t="shared" si="7"/>
        <v>14.31</v>
      </c>
      <c r="J83" s="55">
        <f t="shared" si="8"/>
        <v>62.010000000000005</v>
      </c>
      <c r="K83" s="56">
        <f t="shared" si="9"/>
        <v>0</v>
      </c>
    </row>
    <row r="84" spans="2:11" hidden="1" x14ac:dyDescent="0.3">
      <c r="B84" s="63" t="s">
        <v>136</v>
      </c>
      <c r="C84" s="64">
        <v>94231</v>
      </c>
      <c r="D84" s="64" t="s">
        <v>13</v>
      </c>
      <c r="E84" s="84" t="s">
        <v>137</v>
      </c>
      <c r="F84" s="51" t="s">
        <v>74</v>
      </c>
      <c r="G84" s="95"/>
      <c r="H84" s="95">
        <v>28.27</v>
      </c>
      <c r="I84" s="54">
        <f t="shared" si="7"/>
        <v>8.4809999999999999</v>
      </c>
      <c r="J84" s="55">
        <f t="shared" si="8"/>
        <v>36.750999999999998</v>
      </c>
      <c r="K84" s="56">
        <f t="shared" si="9"/>
        <v>0</v>
      </c>
    </row>
    <row r="85" spans="2:11" hidden="1" x14ac:dyDescent="0.3">
      <c r="B85" s="63" t="s">
        <v>138</v>
      </c>
      <c r="C85" s="64">
        <v>94228</v>
      </c>
      <c r="D85" s="64" t="s">
        <v>13</v>
      </c>
      <c r="E85" s="84" t="s">
        <v>139</v>
      </c>
      <c r="F85" s="51" t="s">
        <v>74</v>
      </c>
      <c r="G85" s="90"/>
      <c r="H85" s="90">
        <v>56.35</v>
      </c>
      <c r="I85" s="54">
        <f t="shared" si="7"/>
        <v>16.905000000000001</v>
      </c>
      <c r="J85" s="55">
        <f t="shared" si="8"/>
        <v>73.254999999999995</v>
      </c>
      <c r="K85" s="56">
        <f t="shared" si="9"/>
        <v>0</v>
      </c>
    </row>
    <row r="86" spans="2:11" hidden="1" x14ac:dyDescent="0.3">
      <c r="B86" s="63" t="s">
        <v>140</v>
      </c>
      <c r="C86" s="64">
        <v>94229</v>
      </c>
      <c r="D86" s="64" t="s">
        <v>13</v>
      </c>
      <c r="E86" s="84" t="s">
        <v>141</v>
      </c>
      <c r="F86" s="51" t="s">
        <v>74</v>
      </c>
      <c r="G86" s="90"/>
      <c r="H86" s="90">
        <v>110.27</v>
      </c>
      <c r="I86" s="54">
        <f t="shared" si="7"/>
        <v>33.080999999999996</v>
      </c>
      <c r="J86" s="55">
        <f t="shared" si="8"/>
        <v>143.351</v>
      </c>
      <c r="K86" s="56">
        <f t="shared" si="9"/>
        <v>0</v>
      </c>
    </row>
    <row r="87" spans="2:11" hidden="1" x14ac:dyDescent="0.3">
      <c r="B87" s="152" t="s">
        <v>142</v>
      </c>
      <c r="C87" s="153"/>
      <c r="D87" s="153"/>
      <c r="E87" s="153"/>
      <c r="F87" s="153"/>
      <c r="G87" s="153"/>
      <c r="H87" s="153"/>
      <c r="I87" s="153"/>
      <c r="J87" s="153"/>
      <c r="K87" s="62">
        <f>SUM(K78:K86)</f>
        <v>0</v>
      </c>
    </row>
    <row r="88" spans="2:11" hidden="1" x14ac:dyDescent="0.3">
      <c r="B88" s="70"/>
      <c r="C88" s="71"/>
      <c r="D88" s="71"/>
      <c r="E88" s="72"/>
      <c r="F88" s="73"/>
      <c r="G88" s="74"/>
      <c r="H88" s="74"/>
      <c r="I88" s="74"/>
      <c r="J88" s="75"/>
      <c r="K88" s="76"/>
    </row>
    <row r="89" spans="2:11" x14ac:dyDescent="0.3">
      <c r="B89" s="45" t="s">
        <v>122</v>
      </c>
      <c r="C89" s="46"/>
      <c r="D89" s="46"/>
      <c r="E89" s="47" t="s">
        <v>143</v>
      </c>
      <c r="F89" s="47"/>
      <c r="G89" s="48"/>
      <c r="H89" s="48"/>
      <c r="I89" s="48"/>
      <c r="J89" s="48"/>
      <c r="K89" s="49">
        <f>K92</f>
        <v>21595.820999999996</v>
      </c>
    </row>
    <row r="90" spans="2:11" x14ac:dyDescent="0.3">
      <c r="B90" s="104" t="s">
        <v>124</v>
      </c>
      <c r="C90" s="105">
        <v>250610</v>
      </c>
      <c r="D90" s="105" t="s">
        <v>20</v>
      </c>
      <c r="E90" s="106" t="s">
        <v>144</v>
      </c>
      <c r="F90" s="107" t="s">
        <v>145</v>
      </c>
      <c r="G90" s="108">
        <v>1</v>
      </c>
      <c r="H90" s="109">
        <v>16612.169999999998</v>
      </c>
      <c r="I90" s="110">
        <f>0.3*H90</f>
        <v>4983.6509999999989</v>
      </c>
      <c r="J90" s="55">
        <f>H90+I90</f>
        <v>21595.820999999996</v>
      </c>
      <c r="K90" s="56">
        <f>G90*J90</f>
        <v>21595.820999999996</v>
      </c>
    </row>
    <row r="91" spans="2:11" ht="26.4" hidden="1" x14ac:dyDescent="0.3">
      <c r="B91" s="68" t="s">
        <v>146</v>
      </c>
      <c r="C91" s="64"/>
      <c r="D91" s="64" t="s">
        <v>147</v>
      </c>
      <c r="E91" s="84" t="s">
        <v>148</v>
      </c>
      <c r="F91" s="111" t="s">
        <v>22</v>
      </c>
      <c r="G91" s="108"/>
      <c r="H91" s="81">
        <v>4.62</v>
      </c>
      <c r="I91" s="110">
        <f>0.3*H91</f>
        <v>1.3859999999999999</v>
      </c>
      <c r="J91" s="55">
        <f>H91+I91</f>
        <v>6.0060000000000002</v>
      </c>
      <c r="K91" s="56">
        <f>G91*J91</f>
        <v>0</v>
      </c>
    </row>
    <row r="92" spans="2:11" x14ac:dyDescent="0.3">
      <c r="B92" s="152" t="s">
        <v>149</v>
      </c>
      <c r="C92" s="153"/>
      <c r="D92" s="153"/>
      <c r="E92" s="153"/>
      <c r="F92" s="153"/>
      <c r="G92" s="153"/>
      <c r="H92" s="153"/>
      <c r="I92" s="153"/>
      <c r="J92" s="153"/>
      <c r="K92" s="62">
        <f>SUM(K90:K91)</f>
        <v>21595.820999999996</v>
      </c>
    </row>
    <row r="93" spans="2:11" x14ac:dyDescent="0.3">
      <c r="B93" s="112"/>
      <c r="C93" s="113"/>
      <c r="D93" s="113"/>
      <c r="E93" s="113"/>
      <c r="F93" s="113"/>
      <c r="G93" s="113"/>
      <c r="H93" s="113"/>
      <c r="I93" s="113"/>
      <c r="J93" s="113"/>
      <c r="K93" s="114"/>
    </row>
    <row r="94" spans="2:11" x14ac:dyDescent="0.3">
      <c r="B94" s="45" t="s">
        <v>150</v>
      </c>
      <c r="C94" s="46"/>
      <c r="D94" s="46"/>
      <c r="E94" s="47" t="s">
        <v>151</v>
      </c>
      <c r="F94" s="47"/>
      <c r="G94" s="48"/>
      <c r="H94" s="48"/>
      <c r="I94" s="48"/>
      <c r="J94" s="48"/>
      <c r="K94" s="49">
        <f>K100</f>
        <v>34989.056570000001</v>
      </c>
    </row>
    <row r="95" spans="2:11" x14ac:dyDescent="0.3">
      <c r="B95" s="63" t="s">
        <v>152</v>
      </c>
      <c r="C95" s="115">
        <v>87879</v>
      </c>
      <c r="D95" s="107" t="s">
        <v>13</v>
      </c>
      <c r="E95" s="163" t="s">
        <v>153</v>
      </c>
      <c r="F95" s="116" t="s">
        <v>22</v>
      </c>
      <c r="G95" s="90">
        <f>G57*2</f>
        <v>400.48</v>
      </c>
      <c r="H95" s="103">
        <v>4.75</v>
      </c>
      <c r="I95" s="54">
        <f>0.3*H95</f>
        <v>1.425</v>
      </c>
      <c r="J95" s="55">
        <f>H95+I95</f>
        <v>6.1749999999999998</v>
      </c>
      <c r="K95" s="56">
        <f>G95*J95</f>
        <v>2472.9639999999999</v>
      </c>
    </row>
    <row r="96" spans="2:11" hidden="1" x14ac:dyDescent="0.3">
      <c r="B96" s="63" t="s">
        <v>154</v>
      </c>
      <c r="C96" s="98">
        <v>87527</v>
      </c>
      <c r="D96" s="107" t="s">
        <v>13</v>
      </c>
      <c r="E96" s="164" t="s">
        <v>155</v>
      </c>
      <c r="F96" s="51" t="s">
        <v>22</v>
      </c>
      <c r="G96" s="90"/>
      <c r="H96" s="90"/>
      <c r="I96" s="54">
        <f>0.3*H96</f>
        <v>0</v>
      </c>
      <c r="J96" s="55">
        <f>H96+I96</f>
        <v>0</v>
      </c>
      <c r="K96" s="56">
        <f>G96*J96</f>
        <v>0</v>
      </c>
    </row>
    <row r="97" spans="2:11" x14ac:dyDescent="0.3">
      <c r="B97" s="63" t="s">
        <v>146</v>
      </c>
      <c r="C97" s="98">
        <v>87529</v>
      </c>
      <c r="D97" s="107" t="s">
        <v>13</v>
      </c>
      <c r="E97" s="164" t="s">
        <v>156</v>
      </c>
      <c r="F97" s="51" t="s">
        <v>22</v>
      </c>
      <c r="G97" s="90">
        <f>G95</f>
        <v>400.48</v>
      </c>
      <c r="H97" s="90">
        <v>44.32</v>
      </c>
      <c r="I97" s="54">
        <f>0.3*H97</f>
        <v>13.295999999999999</v>
      </c>
      <c r="J97" s="55">
        <f>H97+I97</f>
        <v>57.616</v>
      </c>
      <c r="K97" s="56">
        <f>G97*J97</f>
        <v>23074.055680000001</v>
      </c>
    </row>
    <row r="98" spans="2:11" hidden="1" x14ac:dyDescent="0.3">
      <c r="B98" s="63" t="s">
        <v>157</v>
      </c>
      <c r="C98" s="117">
        <v>20021</v>
      </c>
      <c r="D98" s="118" t="s">
        <v>20</v>
      </c>
      <c r="E98" s="165" t="s">
        <v>158</v>
      </c>
      <c r="F98" s="58" t="s">
        <v>22</v>
      </c>
      <c r="G98" s="59"/>
      <c r="H98" s="59"/>
      <c r="I98" s="54">
        <f>0.3*H98</f>
        <v>0</v>
      </c>
      <c r="J98" s="55">
        <f>H98+I98</f>
        <v>0</v>
      </c>
      <c r="K98" s="56">
        <f>G98*J98</f>
        <v>0</v>
      </c>
    </row>
    <row r="99" spans="2:11" x14ac:dyDescent="0.3">
      <c r="B99" s="63" t="s">
        <v>159</v>
      </c>
      <c r="C99" s="98">
        <v>87273</v>
      </c>
      <c r="D99" s="107" t="s">
        <v>13</v>
      </c>
      <c r="E99" s="164" t="s">
        <v>160</v>
      </c>
      <c r="F99" s="51" t="s">
        <v>22</v>
      </c>
      <c r="G99" s="90">
        <v>104.31</v>
      </c>
      <c r="H99" s="59">
        <v>69.63</v>
      </c>
      <c r="I99" s="54">
        <f>0.3*H99</f>
        <v>20.888999999999999</v>
      </c>
      <c r="J99" s="55">
        <f>H99+I99</f>
        <v>90.518999999999991</v>
      </c>
      <c r="K99" s="56">
        <f>G99*J99</f>
        <v>9442.0368899999994</v>
      </c>
    </row>
    <row r="100" spans="2:11" x14ac:dyDescent="0.3">
      <c r="B100" s="152" t="s">
        <v>161</v>
      </c>
      <c r="C100" s="153"/>
      <c r="D100" s="153"/>
      <c r="E100" s="153"/>
      <c r="F100" s="153"/>
      <c r="G100" s="153"/>
      <c r="H100" s="153"/>
      <c r="I100" s="153"/>
      <c r="J100" s="153"/>
      <c r="K100" s="62">
        <f>SUM(K95:K99)</f>
        <v>34989.056570000001</v>
      </c>
    </row>
    <row r="101" spans="2:11" x14ac:dyDescent="0.3">
      <c r="B101" s="112"/>
      <c r="C101" s="113"/>
      <c r="D101" s="113"/>
      <c r="E101" s="113"/>
      <c r="F101" s="113"/>
      <c r="G101" s="113"/>
      <c r="H101" s="113"/>
      <c r="I101" s="113"/>
      <c r="J101" s="113"/>
      <c r="K101" s="114"/>
    </row>
    <row r="102" spans="2:11" x14ac:dyDescent="0.3">
      <c r="B102" s="45" t="s">
        <v>162</v>
      </c>
      <c r="C102" s="46"/>
      <c r="D102" s="46"/>
      <c r="E102" s="47" t="s">
        <v>163</v>
      </c>
      <c r="F102" s="47"/>
      <c r="G102" s="48"/>
      <c r="H102" s="48"/>
      <c r="I102" s="48"/>
      <c r="J102" s="48"/>
      <c r="K102" s="49">
        <f>K116</f>
        <v>59644.208910000001</v>
      </c>
    </row>
    <row r="103" spans="2:11" x14ac:dyDescent="0.3">
      <c r="B103" s="63" t="s">
        <v>164</v>
      </c>
      <c r="C103" s="64">
        <v>87690</v>
      </c>
      <c r="D103" s="107" t="s">
        <v>13</v>
      </c>
      <c r="E103" s="84" t="s">
        <v>165</v>
      </c>
      <c r="F103" s="116" t="s">
        <v>22</v>
      </c>
      <c r="G103" s="90">
        <v>50.07</v>
      </c>
      <c r="H103" s="90">
        <v>58.2</v>
      </c>
      <c r="I103" s="54">
        <f t="shared" ref="I103:I109" si="10">0.3*H103</f>
        <v>17.46</v>
      </c>
      <c r="J103" s="55">
        <f t="shared" ref="J103:J109" si="11">H103+I103</f>
        <v>75.66</v>
      </c>
      <c r="K103" s="56">
        <f t="shared" ref="K103:K109" si="12">G103*J103</f>
        <v>3788.2961999999998</v>
      </c>
    </row>
    <row r="104" spans="2:11" hidden="1" x14ac:dyDescent="0.3">
      <c r="B104" s="63" t="s">
        <v>166</v>
      </c>
      <c r="C104" s="119">
        <v>20628</v>
      </c>
      <c r="D104" s="107" t="s">
        <v>20</v>
      </c>
      <c r="E104" s="84" t="s">
        <v>167</v>
      </c>
      <c r="F104" s="116" t="s">
        <v>22</v>
      </c>
      <c r="G104" s="90"/>
      <c r="H104" s="90"/>
      <c r="I104" s="54">
        <f t="shared" si="10"/>
        <v>0</v>
      </c>
      <c r="J104" s="55">
        <f t="shared" si="11"/>
        <v>0</v>
      </c>
      <c r="K104" s="56">
        <f t="shared" si="12"/>
        <v>0</v>
      </c>
    </row>
    <row r="105" spans="2:11" hidden="1" x14ac:dyDescent="0.3">
      <c r="B105" s="63" t="s">
        <v>168</v>
      </c>
      <c r="C105" s="119">
        <v>84191</v>
      </c>
      <c r="D105" s="107" t="s">
        <v>13</v>
      </c>
      <c r="E105" s="84" t="s">
        <v>169</v>
      </c>
      <c r="F105" s="116" t="s">
        <v>22</v>
      </c>
      <c r="G105" s="90"/>
      <c r="H105" s="90"/>
      <c r="I105" s="54">
        <f t="shared" si="10"/>
        <v>0</v>
      </c>
      <c r="J105" s="55">
        <f t="shared" si="11"/>
        <v>0</v>
      </c>
      <c r="K105" s="56">
        <f t="shared" si="12"/>
        <v>0</v>
      </c>
    </row>
    <row r="106" spans="2:11" x14ac:dyDescent="0.3">
      <c r="B106" s="63" t="s">
        <v>154</v>
      </c>
      <c r="C106" s="119">
        <v>87251</v>
      </c>
      <c r="D106" s="107" t="s">
        <v>13</v>
      </c>
      <c r="E106" s="84" t="s">
        <v>170</v>
      </c>
      <c r="F106" s="116" t="s">
        <v>22</v>
      </c>
      <c r="G106" s="90">
        <v>50.07</v>
      </c>
      <c r="H106" s="90">
        <v>59.01</v>
      </c>
      <c r="I106" s="54">
        <f t="shared" si="10"/>
        <v>17.702999999999999</v>
      </c>
      <c r="J106" s="55">
        <f t="shared" si="11"/>
        <v>76.712999999999994</v>
      </c>
      <c r="K106" s="56">
        <f t="shared" si="12"/>
        <v>3841.0199099999995</v>
      </c>
    </row>
    <row r="107" spans="2:11" x14ac:dyDescent="0.3">
      <c r="B107" s="63" t="s">
        <v>171</v>
      </c>
      <c r="C107" s="119">
        <v>88649</v>
      </c>
      <c r="D107" s="107" t="s">
        <v>13</v>
      </c>
      <c r="E107" s="84" t="s">
        <v>172</v>
      </c>
      <c r="F107" s="116" t="s">
        <v>74</v>
      </c>
      <c r="G107" s="90">
        <v>52.8</v>
      </c>
      <c r="H107" s="90">
        <v>9.27</v>
      </c>
      <c r="I107" s="54">
        <f>0.3*H107</f>
        <v>2.7809999999999997</v>
      </c>
      <c r="J107" s="55">
        <f>H107+I107</f>
        <v>12.050999999999998</v>
      </c>
      <c r="K107" s="56">
        <f>G107*J107</f>
        <v>636.29279999999983</v>
      </c>
    </row>
    <row r="108" spans="2:11" x14ac:dyDescent="0.3">
      <c r="B108" s="63" t="s">
        <v>157</v>
      </c>
      <c r="C108" s="117">
        <v>101749</v>
      </c>
      <c r="D108" s="107" t="s">
        <v>13</v>
      </c>
      <c r="E108" s="84" t="s">
        <v>173</v>
      </c>
      <c r="F108" s="51" t="s">
        <v>22</v>
      </c>
      <c r="G108" s="90">
        <v>600</v>
      </c>
      <c r="H108" s="90">
        <v>65.87</v>
      </c>
      <c r="I108" s="54">
        <f t="shared" si="10"/>
        <v>19.760999999999999</v>
      </c>
      <c r="J108" s="55">
        <f t="shared" si="11"/>
        <v>85.631</v>
      </c>
      <c r="K108" s="56">
        <f t="shared" si="12"/>
        <v>51378.6</v>
      </c>
    </row>
    <row r="109" spans="2:11" hidden="1" x14ac:dyDescent="0.3">
      <c r="B109" s="63" t="s">
        <v>174</v>
      </c>
      <c r="C109" s="117">
        <v>20235</v>
      </c>
      <c r="D109" s="118" t="s">
        <v>20</v>
      </c>
      <c r="E109" s="165" t="s">
        <v>175</v>
      </c>
      <c r="F109" s="58" t="s">
        <v>22</v>
      </c>
      <c r="G109" s="59"/>
      <c r="H109" s="59"/>
      <c r="I109" s="54">
        <f t="shared" si="10"/>
        <v>0</v>
      </c>
      <c r="J109" s="55">
        <f t="shared" si="11"/>
        <v>0</v>
      </c>
      <c r="K109" s="56">
        <f t="shared" si="12"/>
        <v>0</v>
      </c>
    </row>
    <row r="110" spans="2:11" hidden="1" x14ac:dyDescent="0.3">
      <c r="B110" s="50"/>
      <c r="C110" s="120"/>
      <c r="D110" s="121"/>
      <c r="E110" s="166" t="s">
        <v>176</v>
      </c>
      <c r="F110" s="58"/>
      <c r="G110" s="59"/>
      <c r="H110" s="59"/>
      <c r="I110" s="54"/>
      <c r="J110" s="55"/>
      <c r="K110" s="56"/>
    </row>
    <row r="111" spans="2:11" hidden="1" x14ac:dyDescent="0.3">
      <c r="B111" s="63" t="s">
        <v>177</v>
      </c>
      <c r="C111" s="122">
        <v>92398</v>
      </c>
      <c r="D111" s="107" t="s">
        <v>13</v>
      </c>
      <c r="E111" s="84" t="s">
        <v>178</v>
      </c>
      <c r="F111" s="58" t="s">
        <v>22</v>
      </c>
      <c r="G111" s="59"/>
      <c r="H111" s="59"/>
      <c r="I111" s="54">
        <f>0.3*H111</f>
        <v>0</v>
      </c>
      <c r="J111" s="55">
        <f>H111+I111</f>
        <v>0</v>
      </c>
      <c r="K111" s="56">
        <f>G111*J111</f>
        <v>0</v>
      </c>
    </row>
    <row r="112" spans="2:11" hidden="1" x14ac:dyDescent="0.3">
      <c r="B112" s="63" t="s">
        <v>179</v>
      </c>
      <c r="C112" s="122">
        <v>94275</v>
      </c>
      <c r="D112" s="107" t="s">
        <v>13</v>
      </c>
      <c r="E112" s="84" t="s">
        <v>180</v>
      </c>
      <c r="F112" s="58" t="s">
        <v>74</v>
      </c>
      <c r="G112" s="59"/>
      <c r="H112" s="59"/>
      <c r="I112" s="54">
        <f>0.3*H112</f>
        <v>0</v>
      </c>
      <c r="J112" s="55">
        <f>H112+I112</f>
        <v>0</v>
      </c>
      <c r="K112" s="56">
        <f>G112*J112</f>
        <v>0</v>
      </c>
    </row>
    <row r="113" spans="2:11" hidden="1" x14ac:dyDescent="0.3">
      <c r="B113" s="63" t="s">
        <v>181</v>
      </c>
      <c r="C113" s="122">
        <v>94276</v>
      </c>
      <c r="D113" s="107" t="s">
        <v>13</v>
      </c>
      <c r="E113" s="84" t="s">
        <v>182</v>
      </c>
      <c r="F113" s="58" t="s">
        <v>74</v>
      </c>
      <c r="G113" s="59"/>
      <c r="H113" s="59"/>
      <c r="I113" s="54">
        <f>0.3*H113</f>
        <v>0</v>
      </c>
      <c r="J113" s="55">
        <f>H113+I113</f>
        <v>0</v>
      </c>
      <c r="K113" s="56">
        <f>G113*J113</f>
        <v>0</v>
      </c>
    </row>
    <row r="114" spans="2:11" hidden="1" x14ac:dyDescent="0.3">
      <c r="B114" s="63" t="s">
        <v>183</v>
      </c>
      <c r="C114" s="122">
        <v>85180</v>
      </c>
      <c r="D114" s="107" t="s">
        <v>13</v>
      </c>
      <c r="E114" s="84" t="s">
        <v>184</v>
      </c>
      <c r="F114" s="58" t="s">
        <v>22</v>
      </c>
      <c r="G114" s="59"/>
      <c r="H114" s="59"/>
      <c r="I114" s="54">
        <f>0.3*H114</f>
        <v>0</v>
      </c>
      <c r="J114" s="55">
        <f>H114+I114</f>
        <v>0</v>
      </c>
      <c r="K114" s="56">
        <f>G114*J114</f>
        <v>0</v>
      </c>
    </row>
    <row r="115" spans="2:11" hidden="1" x14ac:dyDescent="0.3">
      <c r="B115" s="63" t="s">
        <v>185</v>
      </c>
      <c r="C115" s="122">
        <v>94992</v>
      </c>
      <c r="D115" s="107" t="s">
        <v>13</v>
      </c>
      <c r="E115" s="84" t="s">
        <v>186</v>
      </c>
      <c r="F115" s="58" t="s">
        <v>22</v>
      </c>
      <c r="G115" s="59"/>
      <c r="H115" s="59"/>
      <c r="I115" s="54">
        <f>0.3*H115</f>
        <v>0</v>
      </c>
      <c r="J115" s="55">
        <f>H115+I115</f>
        <v>0</v>
      </c>
      <c r="K115" s="56">
        <f>G115*J115</f>
        <v>0</v>
      </c>
    </row>
    <row r="116" spans="2:11" x14ac:dyDescent="0.3">
      <c r="B116" s="152" t="s">
        <v>187</v>
      </c>
      <c r="C116" s="153"/>
      <c r="D116" s="153"/>
      <c r="E116" s="153"/>
      <c r="F116" s="153"/>
      <c r="G116" s="153"/>
      <c r="H116" s="153"/>
      <c r="I116" s="153"/>
      <c r="J116" s="153"/>
      <c r="K116" s="62">
        <f>SUM(K103:K115)</f>
        <v>59644.208910000001</v>
      </c>
    </row>
    <row r="117" spans="2:11" x14ac:dyDescent="0.3">
      <c r="B117" s="112"/>
      <c r="C117" s="113"/>
      <c r="D117" s="113"/>
      <c r="E117" s="113"/>
      <c r="F117" s="113"/>
      <c r="G117" s="113"/>
      <c r="H117" s="113"/>
      <c r="I117" s="113"/>
      <c r="J117" s="113"/>
      <c r="K117" s="114"/>
    </row>
    <row r="118" spans="2:11" x14ac:dyDescent="0.3">
      <c r="B118" s="45" t="s">
        <v>188</v>
      </c>
      <c r="C118" s="46"/>
      <c r="D118" s="46"/>
      <c r="E118" s="167" t="s">
        <v>189</v>
      </c>
      <c r="F118" s="47"/>
      <c r="G118" s="48"/>
      <c r="H118" s="48"/>
      <c r="I118" s="48"/>
      <c r="J118" s="48"/>
      <c r="K118" s="49">
        <f>K128</f>
        <v>43359.427409999997</v>
      </c>
    </row>
    <row r="119" spans="2:11" x14ac:dyDescent="0.3">
      <c r="B119" s="63" t="s">
        <v>190</v>
      </c>
      <c r="C119" s="64">
        <v>88485</v>
      </c>
      <c r="D119" s="107" t="s">
        <v>13</v>
      </c>
      <c r="E119" s="84" t="s">
        <v>191</v>
      </c>
      <c r="F119" s="51" t="s">
        <v>22</v>
      </c>
      <c r="G119" s="123">
        <f>G97-G99</f>
        <v>296.17</v>
      </c>
      <c r="H119" s="123">
        <v>2.33</v>
      </c>
      <c r="I119" s="54">
        <f t="shared" ref="I119:I127" si="13">0.3*H119</f>
        <v>0.69899999999999995</v>
      </c>
      <c r="J119" s="55">
        <f t="shared" ref="J119:J127" si="14">H119+I119</f>
        <v>3.0289999999999999</v>
      </c>
      <c r="K119" s="56">
        <f t="shared" ref="K119:K127" si="15">G119*J119</f>
        <v>897.09893</v>
      </c>
    </row>
    <row r="120" spans="2:11" x14ac:dyDescent="0.3">
      <c r="B120" s="63" t="s">
        <v>166</v>
      </c>
      <c r="C120" s="64">
        <v>96130</v>
      </c>
      <c r="D120" s="107" t="s">
        <v>13</v>
      </c>
      <c r="E120" s="84" t="s">
        <v>192</v>
      </c>
      <c r="F120" s="51" t="s">
        <v>22</v>
      </c>
      <c r="G120" s="123">
        <f>G119</f>
        <v>296.17</v>
      </c>
      <c r="H120" s="124">
        <v>17.649999999999999</v>
      </c>
      <c r="I120" s="54">
        <f t="shared" si="13"/>
        <v>5.294999999999999</v>
      </c>
      <c r="J120" s="55">
        <f t="shared" si="14"/>
        <v>22.944999999999997</v>
      </c>
      <c r="K120" s="56">
        <f t="shared" si="15"/>
        <v>6795.6206499999998</v>
      </c>
    </row>
    <row r="121" spans="2:11" x14ac:dyDescent="0.3">
      <c r="B121" s="63" t="s">
        <v>168</v>
      </c>
      <c r="C121" s="64">
        <v>95626</v>
      </c>
      <c r="D121" s="107" t="s">
        <v>13</v>
      </c>
      <c r="E121" s="84" t="s">
        <v>193</v>
      </c>
      <c r="F121" s="51" t="s">
        <v>22</v>
      </c>
      <c r="G121" s="123">
        <f>G119</f>
        <v>296.17</v>
      </c>
      <c r="H121" s="124">
        <v>16.98</v>
      </c>
      <c r="I121" s="54">
        <f t="shared" si="13"/>
        <v>5.0940000000000003</v>
      </c>
      <c r="J121" s="55">
        <f t="shared" si="14"/>
        <v>22.074000000000002</v>
      </c>
      <c r="K121" s="56">
        <f t="shared" si="15"/>
        <v>6537.6565800000008</v>
      </c>
    </row>
    <row r="122" spans="2:11" x14ac:dyDescent="0.3">
      <c r="B122" s="63" t="s">
        <v>194</v>
      </c>
      <c r="C122" s="64">
        <v>100721</v>
      </c>
      <c r="D122" s="107" t="s">
        <v>13</v>
      </c>
      <c r="E122" s="84" t="s">
        <v>195</v>
      </c>
      <c r="F122" s="51" t="s">
        <v>22</v>
      </c>
      <c r="G122" s="125">
        <f>G65</f>
        <v>5.01</v>
      </c>
      <c r="H122" s="124">
        <v>23.45</v>
      </c>
      <c r="I122" s="54">
        <f>0.3*H122</f>
        <v>7.0349999999999993</v>
      </c>
      <c r="J122" s="55">
        <f>H122+I122</f>
        <v>30.484999999999999</v>
      </c>
      <c r="K122" s="56">
        <f>G122*J122</f>
        <v>152.72985</v>
      </c>
    </row>
    <row r="123" spans="2:11" x14ac:dyDescent="0.3">
      <c r="B123" s="63" t="s">
        <v>174</v>
      </c>
      <c r="C123" s="64">
        <v>100725</v>
      </c>
      <c r="D123" s="107" t="s">
        <v>13</v>
      </c>
      <c r="E123" s="84" t="s">
        <v>196</v>
      </c>
      <c r="F123" s="51" t="s">
        <v>22</v>
      </c>
      <c r="G123" s="125">
        <f>G122</f>
        <v>5.01</v>
      </c>
      <c r="H123" s="124">
        <v>23.72</v>
      </c>
      <c r="I123" s="54">
        <f>0.3*H123</f>
        <v>7.1159999999999997</v>
      </c>
      <c r="J123" s="55">
        <f>H123+I123</f>
        <v>30.835999999999999</v>
      </c>
      <c r="K123" s="56">
        <f>G123*J123</f>
        <v>154.48836</v>
      </c>
    </row>
    <row r="124" spans="2:11" x14ac:dyDescent="0.3">
      <c r="B124" s="63" t="s">
        <v>177</v>
      </c>
      <c r="C124" s="64">
        <v>102492</v>
      </c>
      <c r="D124" s="107" t="s">
        <v>13</v>
      </c>
      <c r="E124" s="84" t="s">
        <v>197</v>
      </c>
      <c r="F124" s="51" t="s">
        <v>22</v>
      </c>
      <c r="G124" s="125">
        <v>750.4</v>
      </c>
      <c r="H124" s="124">
        <v>25.21</v>
      </c>
      <c r="I124" s="54">
        <f>0.3*H124</f>
        <v>7.5629999999999997</v>
      </c>
      <c r="J124" s="55">
        <f>H124+I124</f>
        <v>32.773000000000003</v>
      </c>
      <c r="K124" s="56">
        <f>G124*J124</f>
        <v>24592.859200000003</v>
      </c>
    </row>
    <row r="125" spans="2:11" x14ac:dyDescent="0.3">
      <c r="B125" s="63" t="s">
        <v>179</v>
      </c>
      <c r="C125" s="64">
        <v>102504</v>
      </c>
      <c r="D125" s="107" t="s">
        <v>13</v>
      </c>
      <c r="E125" s="84" t="s">
        <v>198</v>
      </c>
      <c r="F125" s="51" t="s">
        <v>74</v>
      </c>
      <c r="G125" s="125">
        <v>350</v>
      </c>
      <c r="H125" s="124">
        <v>8.68</v>
      </c>
      <c r="I125" s="54">
        <f t="shared" si="13"/>
        <v>2.6039999999999996</v>
      </c>
      <c r="J125" s="55">
        <f t="shared" si="14"/>
        <v>11.283999999999999</v>
      </c>
      <c r="K125" s="56">
        <f t="shared" si="15"/>
        <v>3949.3999999999996</v>
      </c>
    </row>
    <row r="126" spans="2:11" ht="26.4" hidden="1" x14ac:dyDescent="0.3">
      <c r="B126" s="63" t="s">
        <v>181</v>
      </c>
      <c r="C126" s="64" t="s">
        <v>199</v>
      </c>
      <c r="D126" s="107" t="s">
        <v>13</v>
      </c>
      <c r="E126" s="84" t="s">
        <v>200</v>
      </c>
      <c r="F126" s="51" t="s">
        <v>22</v>
      </c>
      <c r="G126" s="59"/>
      <c r="H126" s="124"/>
      <c r="I126" s="54">
        <f t="shared" si="13"/>
        <v>0</v>
      </c>
      <c r="J126" s="55">
        <f t="shared" si="14"/>
        <v>0</v>
      </c>
      <c r="K126" s="56">
        <f t="shared" si="15"/>
        <v>0</v>
      </c>
    </row>
    <row r="127" spans="2:11" x14ac:dyDescent="0.3">
      <c r="B127" s="63" t="s">
        <v>181</v>
      </c>
      <c r="C127" s="64">
        <v>102218</v>
      </c>
      <c r="D127" s="107" t="s">
        <v>13</v>
      </c>
      <c r="E127" s="84" t="s">
        <v>201</v>
      </c>
      <c r="F127" s="51" t="s">
        <v>22</v>
      </c>
      <c r="G127" s="59">
        <v>14.28</v>
      </c>
      <c r="H127" s="124">
        <v>15.06</v>
      </c>
      <c r="I127" s="54">
        <f t="shared" si="13"/>
        <v>4.5179999999999998</v>
      </c>
      <c r="J127" s="55">
        <f t="shared" si="14"/>
        <v>19.577999999999999</v>
      </c>
      <c r="K127" s="56">
        <f t="shared" si="15"/>
        <v>279.57383999999996</v>
      </c>
    </row>
    <row r="128" spans="2:11" x14ac:dyDescent="0.3">
      <c r="B128" s="152" t="s">
        <v>202</v>
      </c>
      <c r="C128" s="153"/>
      <c r="D128" s="153"/>
      <c r="E128" s="153"/>
      <c r="F128" s="153"/>
      <c r="G128" s="153"/>
      <c r="H128" s="153"/>
      <c r="I128" s="153"/>
      <c r="J128" s="153"/>
      <c r="K128" s="62">
        <f>SUM(K119:K127)</f>
        <v>43359.427409999997</v>
      </c>
    </row>
    <row r="129" spans="2:11" x14ac:dyDescent="0.3">
      <c r="B129" s="60"/>
      <c r="C129" s="61"/>
      <c r="D129" s="61"/>
      <c r="E129" s="61"/>
      <c r="F129" s="61"/>
      <c r="G129" s="61"/>
      <c r="H129" s="61"/>
      <c r="I129" s="61"/>
      <c r="J129" s="61"/>
      <c r="K129" s="62"/>
    </row>
    <row r="130" spans="2:11" x14ac:dyDescent="0.3">
      <c r="B130" s="45" t="s">
        <v>203</v>
      </c>
      <c r="C130" s="46"/>
      <c r="D130" s="46"/>
      <c r="E130" s="47" t="s">
        <v>204</v>
      </c>
      <c r="F130" s="47"/>
      <c r="G130" s="48"/>
      <c r="H130" s="48"/>
      <c r="I130" s="48"/>
      <c r="J130" s="48"/>
      <c r="K130" s="49">
        <f>K132</f>
        <v>5298.4074000000001</v>
      </c>
    </row>
    <row r="131" spans="2:11" x14ac:dyDescent="0.3">
      <c r="B131" s="126" t="s">
        <v>205</v>
      </c>
      <c r="C131" s="107">
        <v>96116</v>
      </c>
      <c r="D131" s="107" t="s">
        <v>13</v>
      </c>
      <c r="E131" s="168" t="s">
        <v>206</v>
      </c>
      <c r="F131" s="107" t="s">
        <v>22</v>
      </c>
      <c r="G131" s="81">
        <v>50.07</v>
      </c>
      <c r="H131" s="81">
        <v>81.400000000000006</v>
      </c>
      <c r="I131" s="90">
        <f>0.3*H131</f>
        <v>24.42</v>
      </c>
      <c r="J131" s="95">
        <f>H131+I131</f>
        <v>105.82000000000001</v>
      </c>
      <c r="K131" s="56">
        <f>G131*J131</f>
        <v>5298.4074000000001</v>
      </c>
    </row>
    <row r="132" spans="2:11" x14ac:dyDescent="0.3">
      <c r="B132" s="152" t="s">
        <v>207</v>
      </c>
      <c r="C132" s="153"/>
      <c r="D132" s="153"/>
      <c r="E132" s="153"/>
      <c r="F132" s="153"/>
      <c r="G132" s="153"/>
      <c r="H132" s="153"/>
      <c r="I132" s="153"/>
      <c r="J132" s="153"/>
      <c r="K132" s="127">
        <f>SUM(K131:K131)</f>
        <v>5298.4074000000001</v>
      </c>
    </row>
    <row r="133" spans="2:11" x14ac:dyDescent="0.3">
      <c r="B133" s="112"/>
      <c r="C133" s="113"/>
      <c r="D133" s="113"/>
      <c r="E133" s="113"/>
      <c r="F133" s="113"/>
      <c r="G133" s="113"/>
      <c r="H133" s="113"/>
      <c r="I133" s="113"/>
      <c r="J133" s="113"/>
      <c r="K133" s="114"/>
    </row>
    <row r="134" spans="2:11" x14ac:dyDescent="0.3">
      <c r="B134" s="45" t="s">
        <v>208</v>
      </c>
      <c r="C134" s="46"/>
      <c r="D134" s="46"/>
      <c r="E134" s="47" t="s">
        <v>209</v>
      </c>
      <c r="F134" s="47"/>
      <c r="G134" s="48"/>
      <c r="H134" s="48"/>
      <c r="I134" s="48"/>
      <c r="J134" s="48"/>
      <c r="K134" s="49">
        <f>K164</f>
        <v>5189.2795500000011</v>
      </c>
    </row>
    <row r="135" spans="2:11" x14ac:dyDescent="0.3">
      <c r="B135" s="63" t="s">
        <v>210</v>
      </c>
      <c r="C135" s="52">
        <v>89987</v>
      </c>
      <c r="D135" s="52" t="s">
        <v>13</v>
      </c>
      <c r="E135" s="80" t="s">
        <v>211</v>
      </c>
      <c r="F135" s="107" t="s">
        <v>6</v>
      </c>
      <c r="G135" s="129">
        <v>2</v>
      </c>
      <c r="H135" s="129">
        <v>73.98</v>
      </c>
      <c r="I135" s="54">
        <f t="shared" ref="I135:I163" si="16">0.3*H135</f>
        <v>22.193999999999999</v>
      </c>
      <c r="J135" s="55">
        <f t="shared" ref="J135:J163" si="17">H135+I135</f>
        <v>96.174000000000007</v>
      </c>
      <c r="K135" s="56">
        <f t="shared" ref="K135:K163" si="18">G135*J135</f>
        <v>192.34800000000001</v>
      </c>
    </row>
    <row r="136" spans="2:11" x14ac:dyDescent="0.3">
      <c r="B136" s="63" t="s">
        <v>212</v>
      </c>
      <c r="C136" s="52">
        <v>94497</v>
      </c>
      <c r="D136" s="52" t="s">
        <v>13</v>
      </c>
      <c r="E136" s="80" t="s">
        <v>213</v>
      </c>
      <c r="F136" s="107" t="s">
        <v>6</v>
      </c>
      <c r="G136" s="129">
        <v>3</v>
      </c>
      <c r="H136" s="129">
        <v>83.17</v>
      </c>
      <c r="I136" s="54">
        <f>0.3*H136</f>
        <v>24.951000000000001</v>
      </c>
      <c r="J136" s="55">
        <f>H136+I136</f>
        <v>108.12100000000001</v>
      </c>
      <c r="K136" s="56">
        <f>G136*J136</f>
        <v>324.36300000000006</v>
      </c>
    </row>
    <row r="137" spans="2:11" x14ac:dyDescent="0.3">
      <c r="B137" s="63" t="s">
        <v>214</v>
      </c>
      <c r="C137" s="52">
        <v>94493</v>
      </c>
      <c r="D137" s="52" t="s">
        <v>13</v>
      </c>
      <c r="E137" s="80" t="s">
        <v>215</v>
      </c>
      <c r="F137" s="107" t="s">
        <v>6</v>
      </c>
      <c r="G137" s="129">
        <v>1</v>
      </c>
      <c r="H137" s="129">
        <v>103.19</v>
      </c>
      <c r="I137" s="54">
        <f t="shared" si="16"/>
        <v>30.956999999999997</v>
      </c>
      <c r="J137" s="55">
        <f t="shared" si="17"/>
        <v>134.14699999999999</v>
      </c>
      <c r="K137" s="56">
        <f t="shared" si="18"/>
        <v>134.14699999999999</v>
      </c>
    </row>
    <row r="138" spans="2:11" hidden="1" x14ac:dyDescent="0.3">
      <c r="B138" s="63" t="s">
        <v>216</v>
      </c>
      <c r="C138" s="52">
        <v>89985</v>
      </c>
      <c r="D138" s="52" t="s">
        <v>13</v>
      </c>
      <c r="E138" s="80" t="s">
        <v>217</v>
      </c>
      <c r="F138" s="107" t="s">
        <v>6</v>
      </c>
      <c r="G138" s="129">
        <v>0</v>
      </c>
      <c r="H138" s="129"/>
      <c r="I138" s="54">
        <f t="shared" si="16"/>
        <v>0</v>
      </c>
      <c r="J138" s="55">
        <f t="shared" si="17"/>
        <v>0</v>
      </c>
      <c r="K138" s="56">
        <f t="shared" si="18"/>
        <v>0</v>
      </c>
    </row>
    <row r="139" spans="2:11" x14ac:dyDescent="0.3">
      <c r="B139" s="63" t="s">
        <v>216</v>
      </c>
      <c r="C139" s="52">
        <v>99635</v>
      </c>
      <c r="D139" s="52" t="s">
        <v>13</v>
      </c>
      <c r="E139" s="80" t="s">
        <v>218</v>
      </c>
      <c r="F139" s="107" t="s">
        <v>6</v>
      </c>
      <c r="G139" s="129">
        <v>5</v>
      </c>
      <c r="H139" s="129">
        <v>324.25</v>
      </c>
      <c r="I139" s="54">
        <f t="shared" si="16"/>
        <v>97.274999999999991</v>
      </c>
      <c r="J139" s="55">
        <f t="shared" si="17"/>
        <v>421.52499999999998</v>
      </c>
      <c r="K139" s="56">
        <f t="shared" si="18"/>
        <v>2107.625</v>
      </c>
    </row>
    <row r="140" spans="2:11" hidden="1" x14ac:dyDescent="0.3">
      <c r="B140" s="63" t="s">
        <v>219</v>
      </c>
      <c r="C140" s="52">
        <v>89383</v>
      </c>
      <c r="D140" s="52" t="s">
        <v>13</v>
      </c>
      <c r="E140" s="80" t="s">
        <v>220</v>
      </c>
      <c r="F140" s="107" t="s">
        <v>6</v>
      </c>
      <c r="G140" s="129">
        <v>0</v>
      </c>
      <c r="H140" s="129"/>
      <c r="I140" s="54">
        <f t="shared" si="16"/>
        <v>0</v>
      </c>
      <c r="J140" s="55">
        <f t="shared" si="17"/>
        <v>0</v>
      </c>
      <c r="K140" s="56">
        <f t="shared" si="18"/>
        <v>0</v>
      </c>
    </row>
    <row r="141" spans="2:11" hidden="1" x14ac:dyDescent="0.3">
      <c r="B141" s="63" t="s">
        <v>221</v>
      </c>
      <c r="C141" s="52">
        <v>86884</v>
      </c>
      <c r="D141" s="52" t="s">
        <v>13</v>
      </c>
      <c r="E141" s="80" t="s">
        <v>222</v>
      </c>
      <c r="F141" s="107" t="s">
        <v>6</v>
      </c>
      <c r="G141" s="129"/>
      <c r="H141" s="129"/>
      <c r="I141" s="54">
        <f t="shared" si="16"/>
        <v>0</v>
      </c>
      <c r="J141" s="55">
        <f t="shared" si="17"/>
        <v>0</v>
      </c>
      <c r="K141" s="56">
        <f t="shared" si="18"/>
        <v>0</v>
      </c>
    </row>
    <row r="142" spans="2:11" hidden="1" x14ac:dyDescent="0.3">
      <c r="B142" s="63" t="s">
        <v>223</v>
      </c>
      <c r="C142" s="52">
        <v>86887</v>
      </c>
      <c r="D142" s="52" t="s">
        <v>13</v>
      </c>
      <c r="E142" s="80" t="s">
        <v>224</v>
      </c>
      <c r="F142" s="107" t="s">
        <v>6</v>
      </c>
      <c r="G142" s="129"/>
      <c r="H142" s="129"/>
      <c r="I142" s="54">
        <f t="shared" si="16"/>
        <v>0</v>
      </c>
      <c r="J142" s="55">
        <f t="shared" si="17"/>
        <v>0</v>
      </c>
      <c r="K142" s="56">
        <f t="shared" si="18"/>
        <v>0</v>
      </c>
    </row>
    <row r="143" spans="2:11" hidden="1" x14ac:dyDescent="0.3">
      <c r="B143" s="63" t="s">
        <v>225</v>
      </c>
      <c r="C143" s="52">
        <v>94703</v>
      </c>
      <c r="D143" s="52" t="s">
        <v>13</v>
      </c>
      <c r="E143" s="80" t="s">
        <v>226</v>
      </c>
      <c r="F143" s="107" t="s">
        <v>6</v>
      </c>
      <c r="G143" s="129"/>
      <c r="H143" s="129"/>
      <c r="I143" s="54">
        <f t="shared" si="16"/>
        <v>0</v>
      </c>
      <c r="J143" s="55">
        <f t="shared" si="17"/>
        <v>0</v>
      </c>
      <c r="K143" s="56">
        <f t="shared" si="18"/>
        <v>0</v>
      </c>
    </row>
    <row r="144" spans="2:11" x14ac:dyDescent="0.3">
      <c r="B144" s="63" t="s">
        <v>227</v>
      </c>
      <c r="C144" s="107">
        <v>89402</v>
      </c>
      <c r="D144" s="107" t="s">
        <v>13</v>
      </c>
      <c r="E144" s="80" t="s">
        <v>228</v>
      </c>
      <c r="F144" s="107" t="s">
        <v>74</v>
      </c>
      <c r="G144" s="129">
        <v>12.36</v>
      </c>
      <c r="H144" s="129">
        <v>11.64</v>
      </c>
      <c r="I144" s="54">
        <f t="shared" si="16"/>
        <v>3.492</v>
      </c>
      <c r="J144" s="55">
        <f t="shared" si="17"/>
        <v>15.132000000000001</v>
      </c>
      <c r="K144" s="56">
        <f t="shared" si="18"/>
        <v>187.03152</v>
      </c>
    </row>
    <row r="145" spans="2:11" x14ac:dyDescent="0.3">
      <c r="B145" s="63" t="s">
        <v>219</v>
      </c>
      <c r="C145" s="107">
        <v>89448</v>
      </c>
      <c r="D145" s="107" t="s">
        <v>13</v>
      </c>
      <c r="E145" s="80" t="s">
        <v>229</v>
      </c>
      <c r="F145" s="107" t="s">
        <v>74</v>
      </c>
      <c r="G145" s="129">
        <v>2.89</v>
      </c>
      <c r="H145" s="129">
        <v>17.75</v>
      </c>
      <c r="I145" s="54">
        <f>0.3*H145</f>
        <v>5.3250000000000002</v>
      </c>
      <c r="J145" s="55">
        <f>H145+I145</f>
        <v>23.074999999999999</v>
      </c>
      <c r="K145" s="56">
        <f>G145*J145</f>
        <v>66.686750000000004</v>
      </c>
    </row>
    <row r="146" spans="2:11" x14ac:dyDescent="0.3">
      <c r="B146" s="63" t="s">
        <v>221</v>
      </c>
      <c r="C146" s="107">
        <v>89449</v>
      </c>
      <c r="D146" s="107" t="s">
        <v>13</v>
      </c>
      <c r="E146" s="80" t="s">
        <v>230</v>
      </c>
      <c r="F146" s="107" t="s">
        <v>74</v>
      </c>
      <c r="G146" s="129">
        <v>27.19</v>
      </c>
      <c r="H146" s="129">
        <v>19.62</v>
      </c>
      <c r="I146" s="54">
        <f>0.3*H146</f>
        <v>5.8860000000000001</v>
      </c>
      <c r="J146" s="55">
        <f>H146+I146</f>
        <v>25.506</v>
      </c>
      <c r="K146" s="56">
        <f>G146*J146</f>
        <v>693.50814000000003</v>
      </c>
    </row>
    <row r="147" spans="2:11" x14ac:dyDescent="0.3">
      <c r="B147" s="63" t="s">
        <v>223</v>
      </c>
      <c r="C147" s="107">
        <v>89450</v>
      </c>
      <c r="D147" s="107" t="s">
        <v>13</v>
      </c>
      <c r="E147" s="80" t="s">
        <v>231</v>
      </c>
      <c r="F147" s="107" t="s">
        <v>6</v>
      </c>
      <c r="G147" s="129">
        <v>7.42</v>
      </c>
      <c r="H147" s="129">
        <v>31.59</v>
      </c>
      <c r="I147" s="54">
        <f>0.3*H147</f>
        <v>9.4770000000000003</v>
      </c>
      <c r="J147" s="55">
        <f>H147+I147</f>
        <v>41.067</v>
      </c>
      <c r="K147" s="56">
        <f>G147*J147</f>
        <v>304.71713999999997</v>
      </c>
    </row>
    <row r="148" spans="2:11" hidden="1" x14ac:dyDescent="0.3">
      <c r="B148" s="63" t="s">
        <v>232</v>
      </c>
      <c r="C148" s="107">
        <v>89451</v>
      </c>
      <c r="D148" s="107" t="s">
        <v>13</v>
      </c>
      <c r="E148" s="80" t="s">
        <v>233</v>
      </c>
      <c r="F148" s="107" t="s">
        <v>74</v>
      </c>
      <c r="G148" s="129"/>
      <c r="H148" s="129"/>
      <c r="I148" s="54">
        <f>0.3*H148</f>
        <v>0</v>
      </c>
      <c r="J148" s="55">
        <f>H148+I148</f>
        <v>0</v>
      </c>
      <c r="K148" s="56">
        <f>G148*J148</f>
        <v>0</v>
      </c>
    </row>
    <row r="149" spans="2:11" x14ac:dyDescent="0.3">
      <c r="B149" s="63" t="s">
        <v>225</v>
      </c>
      <c r="C149" s="107">
        <v>89362</v>
      </c>
      <c r="D149" s="107" t="s">
        <v>13</v>
      </c>
      <c r="E149" s="80" t="s">
        <v>234</v>
      </c>
      <c r="F149" s="52" t="s">
        <v>6</v>
      </c>
      <c r="G149" s="129">
        <v>7</v>
      </c>
      <c r="H149" s="129">
        <v>8.23</v>
      </c>
      <c r="I149" s="54">
        <f t="shared" si="16"/>
        <v>2.4689999999999999</v>
      </c>
      <c r="J149" s="55">
        <f t="shared" si="17"/>
        <v>10.699</v>
      </c>
      <c r="K149" s="56">
        <f t="shared" si="18"/>
        <v>74.893000000000001</v>
      </c>
    </row>
    <row r="150" spans="2:11" x14ac:dyDescent="0.3">
      <c r="B150" s="63" t="s">
        <v>235</v>
      </c>
      <c r="C150" s="107">
        <v>89497</v>
      </c>
      <c r="D150" s="107" t="s">
        <v>13</v>
      </c>
      <c r="E150" s="80" t="s">
        <v>236</v>
      </c>
      <c r="F150" s="52" t="s">
        <v>6</v>
      </c>
      <c r="G150" s="129">
        <v>5</v>
      </c>
      <c r="H150" s="129">
        <v>12.66</v>
      </c>
      <c r="I150" s="54">
        <f>0.3*H150</f>
        <v>3.798</v>
      </c>
      <c r="J150" s="55">
        <f>H150+I150</f>
        <v>16.457999999999998</v>
      </c>
      <c r="K150" s="56">
        <f>G150*J150</f>
        <v>82.289999999999992</v>
      </c>
    </row>
    <row r="151" spans="2:11" x14ac:dyDescent="0.3">
      <c r="B151" s="63" t="s">
        <v>237</v>
      </c>
      <c r="C151" s="107">
        <v>89501</v>
      </c>
      <c r="D151" s="107" t="s">
        <v>13</v>
      </c>
      <c r="E151" s="80" t="s">
        <v>238</v>
      </c>
      <c r="F151" s="52" t="s">
        <v>6</v>
      </c>
      <c r="G151" s="129">
        <v>10</v>
      </c>
      <c r="H151" s="129">
        <v>13.41</v>
      </c>
      <c r="I151" s="54">
        <f>0.3*H151</f>
        <v>4.0229999999999997</v>
      </c>
      <c r="J151" s="55">
        <f>H151+I151</f>
        <v>17.433</v>
      </c>
      <c r="K151" s="56">
        <f>G151*J151</f>
        <v>174.32999999999998</v>
      </c>
    </row>
    <row r="152" spans="2:11" x14ac:dyDescent="0.3">
      <c r="B152" s="63" t="s">
        <v>239</v>
      </c>
      <c r="C152" s="107">
        <v>89505</v>
      </c>
      <c r="D152" s="107" t="s">
        <v>13</v>
      </c>
      <c r="E152" s="80" t="s">
        <v>240</v>
      </c>
      <c r="F152" s="52" t="s">
        <v>6</v>
      </c>
      <c r="G152" s="129">
        <v>2</v>
      </c>
      <c r="H152" s="129">
        <v>42.08</v>
      </c>
      <c r="I152" s="54">
        <f>0.3*H152</f>
        <v>12.623999999999999</v>
      </c>
      <c r="J152" s="55">
        <f>H152+I152</f>
        <v>54.703999999999994</v>
      </c>
      <c r="K152" s="56">
        <f>G152*J152</f>
        <v>109.40799999999999</v>
      </c>
    </row>
    <row r="153" spans="2:11" x14ac:dyDescent="0.3">
      <c r="B153" s="63" t="s">
        <v>241</v>
      </c>
      <c r="C153" s="107">
        <v>89502</v>
      </c>
      <c r="D153" s="107" t="s">
        <v>13</v>
      </c>
      <c r="E153" s="80" t="s">
        <v>242</v>
      </c>
      <c r="F153" s="52" t="s">
        <v>6</v>
      </c>
      <c r="G153" s="129">
        <v>1</v>
      </c>
      <c r="H153" s="129">
        <v>16.21</v>
      </c>
      <c r="I153" s="54">
        <f>0.3*H153</f>
        <v>4.8630000000000004</v>
      </c>
      <c r="J153" s="55">
        <f>H153+I153</f>
        <v>21.073</v>
      </c>
      <c r="K153" s="56">
        <f>G153*J153</f>
        <v>21.073</v>
      </c>
    </row>
    <row r="154" spans="2:11" hidden="1" x14ac:dyDescent="0.3">
      <c r="B154" s="63" t="s">
        <v>243</v>
      </c>
      <c r="C154" s="107">
        <v>89363</v>
      </c>
      <c r="D154" s="107" t="s">
        <v>13</v>
      </c>
      <c r="E154" s="80" t="s">
        <v>244</v>
      </c>
      <c r="F154" s="52" t="s">
        <v>6</v>
      </c>
      <c r="G154" s="129"/>
      <c r="H154" s="129"/>
      <c r="I154" s="54">
        <f t="shared" si="16"/>
        <v>0</v>
      </c>
      <c r="J154" s="55">
        <f t="shared" si="17"/>
        <v>0</v>
      </c>
      <c r="K154" s="56">
        <f t="shared" si="18"/>
        <v>0</v>
      </c>
    </row>
    <row r="155" spans="2:11" x14ac:dyDescent="0.3">
      <c r="B155" s="63" t="s">
        <v>232</v>
      </c>
      <c r="C155" s="107">
        <v>103971</v>
      </c>
      <c r="D155" s="107" t="s">
        <v>13</v>
      </c>
      <c r="E155" s="80" t="s">
        <v>245</v>
      </c>
      <c r="F155" s="52" t="s">
        <v>6</v>
      </c>
      <c r="G155" s="129">
        <v>2</v>
      </c>
      <c r="H155" s="129">
        <v>25.26</v>
      </c>
      <c r="I155" s="54">
        <f>0.3*H155</f>
        <v>7.5780000000000003</v>
      </c>
      <c r="J155" s="55">
        <f>H155+I155</f>
        <v>32.838000000000001</v>
      </c>
      <c r="K155" s="56">
        <f>G155*J155</f>
        <v>65.676000000000002</v>
      </c>
    </row>
    <row r="156" spans="2:11" x14ac:dyDescent="0.3">
      <c r="B156" s="63" t="s">
        <v>246</v>
      </c>
      <c r="C156" s="107">
        <v>103999</v>
      </c>
      <c r="D156" s="107" t="s">
        <v>13</v>
      </c>
      <c r="E156" s="80" t="s">
        <v>247</v>
      </c>
      <c r="F156" s="52" t="s">
        <v>6</v>
      </c>
      <c r="G156" s="129">
        <v>2</v>
      </c>
      <c r="H156" s="129">
        <v>11.64</v>
      </c>
      <c r="I156" s="54">
        <f t="shared" si="16"/>
        <v>3.492</v>
      </c>
      <c r="J156" s="55">
        <f t="shared" si="17"/>
        <v>15.132000000000001</v>
      </c>
      <c r="K156" s="56">
        <f t="shared" si="18"/>
        <v>30.264000000000003</v>
      </c>
    </row>
    <row r="157" spans="2:11" x14ac:dyDescent="0.3">
      <c r="B157" s="63" t="s">
        <v>248</v>
      </c>
      <c r="C157" s="107">
        <v>89395</v>
      </c>
      <c r="D157" s="107" t="s">
        <v>13</v>
      </c>
      <c r="E157" s="80" t="s">
        <v>249</v>
      </c>
      <c r="F157" s="52" t="s">
        <v>6</v>
      </c>
      <c r="G157" s="129">
        <v>2</v>
      </c>
      <c r="H157" s="129">
        <v>11.39</v>
      </c>
      <c r="I157" s="54">
        <f t="shared" si="16"/>
        <v>3.4170000000000003</v>
      </c>
      <c r="J157" s="55">
        <f t="shared" si="17"/>
        <v>14.807</v>
      </c>
      <c r="K157" s="56">
        <f t="shared" si="18"/>
        <v>29.614000000000001</v>
      </c>
    </row>
    <row r="158" spans="2:11" x14ac:dyDescent="0.3">
      <c r="B158" s="63" t="s">
        <v>250</v>
      </c>
      <c r="C158" s="107">
        <v>89625</v>
      </c>
      <c r="D158" s="107" t="s">
        <v>13</v>
      </c>
      <c r="E158" s="80" t="s">
        <v>251</v>
      </c>
      <c r="F158" s="52" t="s">
        <v>6</v>
      </c>
      <c r="G158" s="129">
        <v>2</v>
      </c>
      <c r="H158" s="129">
        <v>21.64</v>
      </c>
      <c r="I158" s="54">
        <f t="shared" si="16"/>
        <v>6.492</v>
      </c>
      <c r="J158" s="55">
        <f t="shared" si="17"/>
        <v>28.132000000000001</v>
      </c>
      <c r="K158" s="56">
        <f t="shared" si="18"/>
        <v>56.264000000000003</v>
      </c>
    </row>
    <row r="159" spans="2:11" x14ac:dyDescent="0.3">
      <c r="B159" s="63" t="s">
        <v>252</v>
      </c>
      <c r="C159" s="107">
        <v>89628</v>
      </c>
      <c r="D159" s="107" t="s">
        <v>13</v>
      </c>
      <c r="E159" s="80" t="s">
        <v>253</v>
      </c>
      <c r="F159" s="52" t="s">
        <v>6</v>
      </c>
      <c r="G159" s="129">
        <v>1</v>
      </c>
      <c r="H159" s="129">
        <v>48.06</v>
      </c>
      <c r="I159" s="54">
        <f t="shared" si="16"/>
        <v>14.417999999999999</v>
      </c>
      <c r="J159" s="55">
        <f t="shared" si="17"/>
        <v>62.478000000000002</v>
      </c>
      <c r="K159" s="56">
        <f t="shared" si="18"/>
        <v>62.478000000000002</v>
      </c>
    </row>
    <row r="160" spans="2:11" x14ac:dyDescent="0.3">
      <c r="B160" s="63" t="s">
        <v>254</v>
      </c>
      <c r="C160" s="107">
        <v>89627</v>
      </c>
      <c r="D160" s="107" t="s">
        <v>13</v>
      </c>
      <c r="E160" s="80" t="s">
        <v>255</v>
      </c>
      <c r="F160" s="52" t="s">
        <v>6</v>
      </c>
      <c r="G160" s="129">
        <v>4</v>
      </c>
      <c r="H160" s="129">
        <v>19.54</v>
      </c>
      <c r="I160" s="54">
        <f t="shared" si="16"/>
        <v>5.8619999999999992</v>
      </c>
      <c r="J160" s="55">
        <f t="shared" si="17"/>
        <v>25.401999999999997</v>
      </c>
      <c r="K160" s="56">
        <f t="shared" si="18"/>
        <v>101.60799999999999</v>
      </c>
    </row>
    <row r="161" spans="2:11" x14ac:dyDescent="0.3">
      <c r="B161" s="63" t="s">
        <v>243</v>
      </c>
      <c r="C161" s="107">
        <v>89630</v>
      </c>
      <c r="D161" s="107" t="s">
        <v>13</v>
      </c>
      <c r="E161" s="80" t="s">
        <v>256</v>
      </c>
      <c r="F161" s="52" t="s">
        <v>6</v>
      </c>
      <c r="G161" s="129">
        <v>3</v>
      </c>
      <c r="H161" s="129">
        <v>62.05</v>
      </c>
      <c r="I161" s="54">
        <f t="shared" si="16"/>
        <v>18.614999999999998</v>
      </c>
      <c r="J161" s="55">
        <f t="shared" si="17"/>
        <v>80.664999999999992</v>
      </c>
      <c r="K161" s="56">
        <f t="shared" si="18"/>
        <v>241.99499999999998</v>
      </c>
    </row>
    <row r="162" spans="2:11" hidden="1" x14ac:dyDescent="0.3">
      <c r="B162" s="63" t="s">
        <v>257</v>
      </c>
      <c r="C162" s="107">
        <v>89366</v>
      </c>
      <c r="D162" s="107" t="s">
        <v>13</v>
      </c>
      <c r="E162" s="80" t="s">
        <v>258</v>
      </c>
      <c r="F162" s="52" t="s">
        <v>6</v>
      </c>
      <c r="G162" s="129"/>
      <c r="H162" s="129"/>
      <c r="I162" s="54">
        <f>0.3*H162</f>
        <v>0</v>
      </c>
      <c r="J162" s="55">
        <f>H162+I162</f>
        <v>0</v>
      </c>
      <c r="K162" s="56">
        <f>G162*J162</f>
        <v>0</v>
      </c>
    </row>
    <row r="163" spans="2:11" x14ac:dyDescent="0.3">
      <c r="B163" s="63" t="s">
        <v>257</v>
      </c>
      <c r="C163" s="107">
        <v>90373</v>
      </c>
      <c r="D163" s="107" t="s">
        <v>13</v>
      </c>
      <c r="E163" s="80" t="s">
        <v>259</v>
      </c>
      <c r="F163" s="52" t="s">
        <v>6</v>
      </c>
      <c r="G163" s="129">
        <v>8</v>
      </c>
      <c r="H163" s="129">
        <v>12.4</v>
      </c>
      <c r="I163" s="54">
        <f t="shared" si="16"/>
        <v>3.7199999999999998</v>
      </c>
      <c r="J163" s="55">
        <f t="shared" si="17"/>
        <v>16.12</v>
      </c>
      <c r="K163" s="56">
        <f t="shared" si="18"/>
        <v>128.96</v>
      </c>
    </row>
    <row r="164" spans="2:11" x14ac:dyDescent="0.3">
      <c r="B164" s="152" t="s">
        <v>260</v>
      </c>
      <c r="C164" s="153"/>
      <c r="D164" s="153"/>
      <c r="E164" s="153"/>
      <c r="F164" s="153"/>
      <c r="G164" s="153"/>
      <c r="H164" s="153"/>
      <c r="I164" s="153"/>
      <c r="J164" s="153"/>
      <c r="K164" s="62">
        <f>SUM(K135:K163)</f>
        <v>5189.2795500000011</v>
      </c>
    </row>
    <row r="165" spans="2:11" x14ac:dyDescent="0.3">
      <c r="B165" s="38"/>
      <c r="C165" s="130"/>
      <c r="D165" s="130"/>
      <c r="E165" s="130"/>
      <c r="F165" s="130"/>
      <c r="G165" s="130"/>
      <c r="H165" s="130"/>
      <c r="I165" s="130"/>
      <c r="J165" s="130"/>
      <c r="K165" s="131"/>
    </row>
    <row r="166" spans="2:11" x14ac:dyDescent="0.3">
      <c r="B166" s="45" t="s">
        <v>261</v>
      </c>
      <c r="C166" s="46"/>
      <c r="D166" s="46"/>
      <c r="E166" s="167" t="s">
        <v>262</v>
      </c>
      <c r="F166" s="47"/>
      <c r="G166" s="48"/>
      <c r="H166" s="48"/>
      <c r="I166" s="48"/>
      <c r="J166" s="48"/>
      <c r="K166" s="49">
        <f>K191</f>
        <v>11351.304249999999</v>
      </c>
    </row>
    <row r="167" spans="2:11" hidden="1" x14ac:dyDescent="0.3">
      <c r="B167" s="63" t="s">
        <v>263</v>
      </c>
      <c r="C167" s="107">
        <v>89482</v>
      </c>
      <c r="D167" s="107" t="s">
        <v>13</v>
      </c>
      <c r="E167" s="106" t="s">
        <v>264</v>
      </c>
      <c r="F167" s="107" t="s">
        <v>6</v>
      </c>
      <c r="G167" s="129">
        <v>0</v>
      </c>
      <c r="H167" s="129">
        <v>17.760000000000002</v>
      </c>
      <c r="I167" s="54">
        <f>0.3*H167</f>
        <v>5.3280000000000003</v>
      </c>
      <c r="J167" s="55">
        <f>H167+I167</f>
        <v>23.088000000000001</v>
      </c>
      <c r="K167" s="56">
        <f>G167*J167</f>
        <v>0</v>
      </c>
    </row>
    <row r="168" spans="2:11" x14ac:dyDescent="0.3">
      <c r="B168" s="63" t="s">
        <v>265</v>
      </c>
      <c r="C168" s="107"/>
      <c r="D168" s="107" t="s">
        <v>13</v>
      </c>
      <c r="E168" s="106" t="s">
        <v>266</v>
      </c>
      <c r="F168" s="107" t="s">
        <v>6</v>
      </c>
      <c r="G168" s="129">
        <v>5</v>
      </c>
      <c r="H168" s="129">
        <v>83.34</v>
      </c>
      <c r="I168" s="54">
        <f>0.3*H168</f>
        <v>25.001999999999999</v>
      </c>
      <c r="J168" s="55">
        <f>H168+I168</f>
        <v>108.342</v>
      </c>
      <c r="K168" s="56">
        <f>G168*J168</f>
        <v>541.71</v>
      </c>
    </row>
    <row r="169" spans="2:11" x14ac:dyDescent="0.3">
      <c r="B169" s="63" t="s">
        <v>267</v>
      </c>
      <c r="C169" s="107">
        <v>89714</v>
      </c>
      <c r="D169" s="107" t="s">
        <v>13</v>
      </c>
      <c r="E169" s="106" t="s">
        <v>268</v>
      </c>
      <c r="F169" s="107" t="s">
        <v>74</v>
      </c>
      <c r="G169" s="129">
        <v>20.239999999999998</v>
      </c>
      <c r="H169" s="129">
        <v>36.409999999999997</v>
      </c>
      <c r="I169" s="54">
        <f t="shared" ref="I169:I190" si="19">0.3*H169</f>
        <v>10.922999999999998</v>
      </c>
      <c r="J169" s="55">
        <f t="shared" ref="J169:J190" si="20">H169+I169</f>
        <v>47.332999999999998</v>
      </c>
      <c r="K169" s="56">
        <f t="shared" ref="K169:K189" si="21">G169*J169</f>
        <v>958.01991999999984</v>
      </c>
    </row>
    <row r="170" spans="2:11" x14ac:dyDescent="0.3">
      <c r="B170" s="63" t="s">
        <v>269</v>
      </c>
      <c r="C170" s="107">
        <v>89711</v>
      </c>
      <c r="D170" s="107" t="s">
        <v>13</v>
      </c>
      <c r="E170" s="106" t="s">
        <v>270</v>
      </c>
      <c r="F170" s="107" t="s">
        <v>74</v>
      </c>
      <c r="G170" s="129">
        <v>9.91</v>
      </c>
      <c r="H170" s="129">
        <v>20.079999999999998</v>
      </c>
      <c r="I170" s="54">
        <f t="shared" si="19"/>
        <v>6.0239999999999991</v>
      </c>
      <c r="J170" s="55">
        <f t="shared" si="20"/>
        <v>26.103999999999999</v>
      </c>
      <c r="K170" s="56">
        <f t="shared" si="21"/>
        <v>258.69063999999997</v>
      </c>
    </row>
    <row r="171" spans="2:11" x14ac:dyDescent="0.3">
      <c r="B171" s="63" t="s">
        <v>271</v>
      </c>
      <c r="C171" s="107">
        <v>89712</v>
      </c>
      <c r="D171" s="107" t="s">
        <v>13</v>
      </c>
      <c r="E171" s="106" t="s">
        <v>272</v>
      </c>
      <c r="F171" s="107" t="s">
        <v>74</v>
      </c>
      <c r="G171" s="129">
        <v>8.89</v>
      </c>
      <c r="H171" s="129">
        <v>26.17</v>
      </c>
      <c r="I171" s="54">
        <f t="shared" si="19"/>
        <v>7.851</v>
      </c>
      <c r="J171" s="55">
        <f t="shared" si="20"/>
        <v>34.021000000000001</v>
      </c>
      <c r="K171" s="56">
        <f t="shared" si="21"/>
        <v>302.44669000000005</v>
      </c>
    </row>
    <row r="172" spans="2:11" x14ac:dyDescent="0.3">
      <c r="B172" s="63" t="s">
        <v>273</v>
      </c>
      <c r="C172" s="107">
        <v>104341</v>
      </c>
      <c r="D172" s="107" t="s">
        <v>13</v>
      </c>
      <c r="E172" s="106" t="s">
        <v>274</v>
      </c>
      <c r="F172" s="107" t="s">
        <v>6</v>
      </c>
      <c r="G172" s="129">
        <v>2</v>
      </c>
      <c r="H172" s="129">
        <v>10.88</v>
      </c>
      <c r="I172" s="54">
        <f t="shared" si="19"/>
        <v>3.2640000000000002</v>
      </c>
      <c r="J172" s="55">
        <f t="shared" si="20"/>
        <v>14.144000000000002</v>
      </c>
      <c r="K172" s="56">
        <f t="shared" si="21"/>
        <v>28.288000000000004</v>
      </c>
    </row>
    <row r="173" spans="2:11" x14ac:dyDescent="0.3">
      <c r="B173" s="63" t="s">
        <v>275</v>
      </c>
      <c r="C173" s="107">
        <v>89827</v>
      </c>
      <c r="D173" s="107" t="s">
        <v>13</v>
      </c>
      <c r="E173" s="106" t="s">
        <v>276</v>
      </c>
      <c r="F173" s="39" t="s">
        <v>6</v>
      </c>
      <c r="G173" s="129">
        <v>1</v>
      </c>
      <c r="H173" s="129">
        <v>21.75</v>
      </c>
      <c r="I173" s="54">
        <f t="shared" si="19"/>
        <v>6.5249999999999995</v>
      </c>
      <c r="J173" s="55">
        <f t="shared" si="20"/>
        <v>28.274999999999999</v>
      </c>
      <c r="K173" s="56">
        <f t="shared" si="21"/>
        <v>28.274999999999999</v>
      </c>
    </row>
    <row r="174" spans="2:11" x14ac:dyDescent="0.3">
      <c r="B174" s="63" t="s">
        <v>277</v>
      </c>
      <c r="C174" s="107">
        <v>180249</v>
      </c>
      <c r="D174" s="107" t="s">
        <v>20</v>
      </c>
      <c r="E174" s="106" t="s">
        <v>278</v>
      </c>
      <c r="F174" s="107" t="s">
        <v>6</v>
      </c>
      <c r="G174" s="129">
        <v>3</v>
      </c>
      <c r="H174" s="129">
        <v>47.33</v>
      </c>
      <c r="I174" s="54">
        <f t="shared" si="19"/>
        <v>14.199</v>
      </c>
      <c r="J174" s="55">
        <f t="shared" si="20"/>
        <v>61.528999999999996</v>
      </c>
      <c r="K174" s="56">
        <f t="shared" si="21"/>
        <v>184.58699999999999</v>
      </c>
    </row>
    <row r="175" spans="2:11" x14ac:dyDescent="0.3">
      <c r="B175" s="63" t="s">
        <v>279</v>
      </c>
      <c r="C175" s="107">
        <v>89797</v>
      </c>
      <c r="D175" s="107" t="s">
        <v>13</v>
      </c>
      <c r="E175" s="106" t="s">
        <v>280</v>
      </c>
      <c r="F175" s="107" t="s">
        <v>6</v>
      </c>
      <c r="G175" s="129">
        <v>3</v>
      </c>
      <c r="H175" s="129">
        <v>54.25</v>
      </c>
      <c r="I175" s="54">
        <f t="shared" si="19"/>
        <v>16.274999999999999</v>
      </c>
      <c r="J175" s="55">
        <f t="shared" si="20"/>
        <v>70.525000000000006</v>
      </c>
      <c r="K175" s="56">
        <f t="shared" si="21"/>
        <v>211.57500000000002</v>
      </c>
    </row>
    <row r="176" spans="2:11" x14ac:dyDescent="0.3">
      <c r="B176" s="63" t="s">
        <v>281</v>
      </c>
      <c r="C176" s="107">
        <v>104063</v>
      </c>
      <c r="D176" s="107" t="s">
        <v>13</v>
      </c>
      <c r="E176" s="106" t="s">
        <v>282</v>
      </c>
      <c r="F176" s="107" t="s">
        <v>6</v>
      </c>
      <c r="G176" s="129">
        <v>2</v>
      </c>
      <c r="H176" s="129">
        <v>75.27</v>
      </c>
      <c r="I176" s="54">
        <f>0.3*H176</f>
        <v>22.581</v>
      </c>
      <c r="J176" s="55">
        <f>H176+I176</f>
        <v>97.850999999999999</v>
      </c>
      <c r="K176" s="56">
        <f>G176*J176</f>
        <v>195.702</v>
      </c>
    </row>
    <row r="177" spans="2:11" x14ac:dyDescent="0.3">
      <c r="B177" s="63" t="s">
        <v>283</v>
      </c>
      <c r="C177" s="107">
        <v>89726</v>
      </c>
      <c r="D177" s="107" t="s">
        <v>13</v>
      </c>
      <c r="E177" s="106" t="s">
        <v>284</v>
      </c>
      <c r="F177" s="107" t="s">
        <v>6</v>
      </c>
      <c r="G177" s="129">
        <v>6</v>
      </c>
      <c r="H177" s="129">
        <v>9.5500000000000007</v>
      </c>
      <c r="I177" s="54">
        <f t="shared" si="19"/>
        <v>2.8650000000000002</v>
      </c>
      <c r="J177" s="55">
        <f t="shared" si="20"/>
        <v>12.415000000000001</v>
      </c>
      <c r="K177" s="56">
        <f t="shared" si="21"/>
        <v>74.490000000000009</v>
      </c>
    </row>
    <row r="178" spans="2:11" x14ac:dyDescent="0.3">
      <c r="B178" s="63" t="s">
        <v>285</v>
      </c>
      <c r="C178" s="107">
        <v>89802</v>
      </c>
      <c r="D178" s="107" t="s">
        <v>13</v>
      </c>
      <c r="E178" s="106" t="s">
        <v>286</v>
      </c>
      <c r="F178" s="107" t="s">
        <v>6</v>
      </c>
      <c r="G178" s="129">
        <v>1</v>
      </c>
      <c r="H178" s="129">
        <v>11.54</v>
      </c>
      <c r="I178" s="54">
        <f>0.3*H178</f>
        <v>3.4619999999999997</v>
      </c>
      <c r="J178" s="55">
        <f>H178+I178</f>
        <v>15.001999999999999</v>
      </c>
      <c r="K178" s="56">
        <f>G178*J178</f>
        <v>15.001999999999999</v>
      </c>
    </row>
    <row r="179" spans="2:11" hidden="1" x14ac:dyDescent="0.3">
      <c r="B179" s="63" t="s">
        <v>287</v>
      </c>
      <c r="C179" s="107">
        <v>89810</v>
      </c>
      <c r="D179" s="107" t="s">
        <v>13</v>
      </c>
      <c r="E179" s="106" t="s">
        <v>288</v>
      </c>
      <c r="F179" s="107" t="s">
        <v>6</v>
      </c>
      <c r="G179" s="129"/>
      <c r="H179" s="129"/>
      <c r="I179" s="54">
        <f>0.3*H179</f>
        <v>0</v>
      </c>
      <c r="J179" s="55">
        <f>H179+I179</f>
        <v>0</v>
      </c>
      <c r="K179" s="56">
        <f>G179*J179</f>
        <v>0</v>
      </c>
    </row>
    <row r="180" spans="2:11" x14ac:dyDescent="0.3">
      <c r="B180" s="63" t="s">
        <v>287</v>
      </c>
      <c r="C180" s="107">
        <v>89514</v>
      </c>
      <c r="D180" s="107" t="s">
        <v>13</v>
      </c>
      <c r="E180" s="106" t="s">
        <v>289</v>
      </c>
      <c r="F180" s="107" t="s">
        <v>6</v>
      </c>
      <c r="G180" s="129">
        <v>10</v>
      </c>
      <c r="H180" s="129">
        <v>8</v>
      </c>
      <c r="I180" s="54">
        <f t="shared" si="19"/>
        <v>2.4</v>
      </c>
      <c r="J180" s="55">
        <f t="shared" si="20"/>
        <v>10.4</v>
      </c>
      <c r="K180" s="56">
        <f t="shared" si="21"/>
        <v>104</v>
      </c>
    </row>
    <row r="181" spans="2:11" x14ac:dyDescent="0.3">
      <c r="B181" s="63" t="s">
        <v>290</v>
      </c>
      <c r="C181" s="107">
        <v>89731</v>
      </c>
      <c r="D181" s="107" t="s">
        <v>13</v>
      </c>
      <c r="E181" s="106" t="s">
        <v>291</v>
      </c>
      <c r="F181" s="107" t="s">
        <v>6</v>
      </c>
      <c r="G181" s="129">
        <v>6</v>
      </c>
      <c r="H181" s="129">
        <v>15.11</v>
      </c>
      <c r="I181" s="54">
        <f t="shared" si="19"/>
        <v>4.5329999999999995</v>
      </c>
      <c r="J181" s="55">
        <f t="shared" si="20"/>
        <v>19.643000000000001</v>
      </c>
      <c r="K181" s="56">
        <f t="shared" si="21"/>
        <v>117.858</v>
      </c>
    </row>
    <row r="182" spans="2:11" x14ac:dyDescent="0.3">
      <c r="B182" s="63" t="s">
        <v>292</v>
      </c>
      <c r="C182" s="107">
        <v>89744</v>
      </c>
      <c r="D182" s="107" t="s">
        <v>13</v>
      </c>
      <c r="E182" s="106" t="s">
        <v>293</v>
      </c>
      <c r="F182" s="107" t="s">
        <v>6</v>
      </c>
      <c r="G182" s="129">
        <v>5</v>
      </c>
      <c r="H182" s="129">
        <v>28.44</v>
      </c>
      <c r="I182" s="54">
        <f>0.3*H182</f>
        <v>8.532</v>
      </c>
      <c r="J182" s="55">
        <f>H182+I182</f>
        <v>36.972000000000001</v>
      </c>
      <c r="K182" s="56">
        <f>G182*J182</f>
        <v>184.86</v>
      </c>
    </row>
    <row r="183" spans="2:11" hidden="1" x14ac:dyDescent="0.3">
      <c r="B183" s="63" t="s">
        <v>294</v>
      </c>
      <c r="C183" s="107">
        <v>89784</v>
      </c>
      <c r="D183" s="107" t="s">
        <v>13</v>
      </c>
      <c r="E183" s="106" t="s">
        <v>295</v>
      </c>
      <c r="F183" s="107" t="s">
        <v>6</v>
      </c>
      <c r="G183" s="129"/>
      <c r="H183" s="129"/>
      <c r="I183" s="54">
        <f>0.3*H183</f>
        <v>0</v>
      </c>
      <c r="J183" s="55">
        <f>H183+I183</f>
        <v>0</v>
      </c>
      <c r="K183" s="56">
        <f>G183*J183</f>
        <v>0</v>
      </c>
    </row>
    <row r="184" spans="2:11" x14ac:dyDescent="0.3">
      <c r="B184" s="63" t="s">
        <v>296</v>
      </c>
      <c r="C184" s="107">
        <v>104344</v>
      </c>
      <c r="D184" s="107" t="s">
        <v>13</v>
      </c>
      <c r="E184" s="106" t="s">
        <v>297</v>
      </c>
      <c r="F184" s="107" t="s">
        <v>6</v>
      </c>
      <c r="G184" s="129">
        <v>1</v>
      </c>
      <c r="H184" s="129">
        <v>42.78</v>
      </c>
      <c r="I184" s="54">
        <f>0.3*H184</f>
        <v>12.834</v>
      </c>
      <c r="J184" s="55">
        <f>H184+I184</f>
        <v>55.614000000000004</v>
      </c>
      <c r="K184" s="56">
        <f>G184*J184</f>
        <v>55.614000000000004</v>
      </c>
    </row>
    <row r="185" spans="2:11" x14ac:dyDescent="0.3">
      <c r="B185" s="63" t="s">
        <v>294</v>
      </c>
      <c r="C185" s="107">
        <v>89753</v>
      </c>
      <c r="D185" s="107" t="s">
        <v>13</v>
      </c>
      <c r="E185" s="106" t="s">
        <v>298</v>
      </c>
      <c r="F185" s="107" t="s">
        <v>6</v>
      </c>
      <c r="G185" s="129">
        <v>10</v>
      </c>
      <c r="H185" s="129">
        <v>8.7799999999999994</v>
      </c>
      <c r="I185" s="54">
        <f>0.3*H185</f>
        <v>2.6339999999999999</v>
      </c>
      <c r="J185" s="55">
        <f>H185+I185</f>
        <v>11.414</v>
      </c>
      <c r="K185" s="56">
        <f>G185*J185</f>
        <v>114.14</v>
      </c>
    </row>
    <row r="186" spans="2:11" x14ac:dyDescent="0.3">
      <c r="B186" s="63" t="s">
        <v>299</v>
      </c>
      <c r="C186" s="107">
        <v>89778</v>
      </c>
      <c r="D186" s="107" t="s">
        <v>13</v>
      </c>
      <c r="E186" s="106" t="s">
        <v>300</v>
      </c>
      <c r="F186" s="107" t="s">
        <v>6</v>
      </c>
      <c r="G186" s="129">
        <v>14</v>
      </c>
      <c r="H186" s="129">
        <v>16.84</v>
      </c>
      <c r="I186" s="54">
        <f>0.3*H186</f>
        <v>5.0519999999999996</v>
      </c>
      <c r="J186" s="55">
        <f>H186+I186</f>
        <v>21.891999999999999</v>
      </c>
      <c r="K186" s="56">
        <f>G186*J186</f>
        <v>306.488</v>
      </c>
    </row>
    <row r="187" spans="2:11" ht="26.4" hidden="1" x14ac:dyDescent="0.3">
      <c r="B187" s="63" t="s">
        <v>301</v>
      </c>
      <c r="C187" s="107" t="s">
        <v>302</v>
      </c>
      <c r="D187" s="107" t="s">
        <v>13</v>
      </c>
      <c r="E187" s="128" t="s">
        <v>303</v>
      </c>
      <c r="F187" s="107" t="s">
        <v>6</v>
      </c>
      <c r="G187" s="129">
        <v>1</v>
      </c>
      <c r="H187" s="129"/>
      <c r="I187" s="54">
        <f t="shared" si="19"/>
        <v>0</v>
      </c>
      <c r="J187" s="55">
        <f t="shared" si="20"/>
        <v>0</v>
      </c>
      <c r="K187" s="56">
        <f t="shared" si="21"/>
        <v>0</v>
      </c>
    </row>
    <row r="188" spans="2:11" x14ac:dyDescent="0.3">
      <c r="B188" s="63" t="s">
        <v>304</v>
      </c>
      <c r="C188" s="107">
        <v>98052</v>
      </c>
      <c r="D188" s="107" t="s">
        <v>13</v>
      </c>
      <c r="E188" s="80" t="s">
        <v>305</v>
      </c>
      <c r="F188" s="107" t="s">
        <v>6</v>
      </c>
      <c r="G188" s="129">
        <v>1</v>
      </c>
      <c r="H188" s="129">
        <v>1922.99</v>
      </c>
      <c r="I188" s="54">
        <f t="shared" si="19"/>
        <v>576.89699999999993</v>
      </c>
      <c r="J188" s="55">
        <f t="shared" si="20"/>
        <v>2499.8869999999997</v>
      </c>
      <c r="K188" s="56">
        <f t="shared" si="21"/>
        <v>2499.8869999999997</v>
      </c>
    </row>
    <row r="189" spans="2:11" x14ac:dyDescent="0.3">
      <c r="B189" s="63" t="s">
        <v>306</v>
      </c>
      <c r="C189" s="107">
        <v>180544</v>
      </c>
      <c r="D189" s="107" t="s">
        <v>20</v>
      </c>
      <c r="E189" s="80" t="s">
        <v>307</v>
      </c>
      <c r="F189" s="107" t="s">
        <v>6</v>
      </c>
      <c r="G189" s="129">
        <v>1</v>
      </c>
      <c r="H189" s="129">
        <v>3600.7</v>
      </c>
      <c r="I189" s="54">
        <f t="shared" si="19"/>
        <v>1080.2099999999998</v>
      </c>
      <c r="J189" s="55">
        <f t="shared" si="20"/>
        <v>4680.91</v>
      </c>
      <c r="K189" s="56">
        <f t="shared" si="21"/>
        <v>4680.91</v>
      </c>
    </row>
    <row r="190" spans="2:11" x14ac:dyDescent="0.3">
      <c r="B190" s="63" t="s">
        <v>301</v>
      </c>
      <c r="C190" s="107">
        <v>98104</v>
      </c>
      <c r="D190" s="107" t="s">
        <v>13</v>
      </c>
      <c r="E190" s="80" t="s">
        <v>308</v>
      </c>
      <c r="F190" s="107" t="s">
        <v>6</v>
      </c>
      <c r="G190" s="129">
        <v>1</v>
      </c>
      <c r="H190" s="129">
        <v>375.97</v>
      </c>
      <c r="I190" s="54">
        <f t="shared" si="19"/>
        <v>112.79100000000001</v>
      </c>
      <c r="J190" s="55">
        <f t="shared" si="20"/>
        <v>488.76100000000002</v>
      </c>
      <c r="K190" s="56">
        <f>G190*J190</f>
        <v>488.76100000000002</v>
      </c>
    </row>
    <row r="191" spans="2:11" x14ac:dyDescent="0.3">
      <c r="B191" s="152" t="s">
        <v>309</v>
      </c>
      <c r="C191" s="153"/>
      <c r="D191" s="153"/>
      <c r="E191" s="153"/>
      <c r="F191" s="153"/>
      <c r="G191" s="153"/>
      <c r="H191" s="153"/>
      <c r="I191" s="153"/>
      <c r="J191" s="153"/>
      <c r="K191" s="62">
        <f>SUM(K167:K190)</f>
        <v>11351.304249999999</v>
      </c>
    </row>
    <row r="192" spans="2:11" x14ac:dyDescent="0.3">
      <c r="B192" s="132"/>
      <c r="C192" s="133"/>
      <c r="D192" s="133"/>
      <c r="E192" s="71"/>
      <c r="F192" s="41"/>
      <c r="G192" s="134"/>
      <c r="H192" s="134"/>
      <c r="I192" s="134"/>
      <c r="J192" s="134"/>
      <c r="K192" s="76"/>
    </row>
    <row r="193" spans="2:11" x14ac:dyDescent="0.3">
      <c r="B193" s="135" t="s">
        <v>310</v>
      </c>
      <c r="C193" s="46"/>
      <c r="D193" s="46"/>
      <c r="E193" s="167" t="s">
        <v>311</v>
      </c>
      <c r="F193" s="47"/>
      <c r="G193" s="48"/>
      <c r="H193" s="48"/>
      <c r="I193" s="48"/>
      <c r="J193" s="48"/>
      <c r="K193" s="49">
        <f>K210</f>
        <v>9383.023000000001</v>
      </c>
    </row>
    <row r="194" spans="2:11" hidden="1" x14ac:dyDescent="0.3">
      <c r="B194" s="63" t="s">
        <v>312</v>
      </c>
      <c r="C194" s="52">
        <v>86875</v>
      </c>
      <c r="D194" s="52" t="s">
        <v>13</v>
      </c>
      <c r="E194" s="80" t="s">
        <v>313</v>
      </c>
      <c r="F194" s="51" t="s">
        <v>6</v>
      </c>
      <c r="G194" s="90">
        <v>0</v>
      </c>
      <c r="H194" s="90">
        <v>274.36</v>
      </c>
      <c r="I194" s="54">
        <f t="shared" ref="I194:I209" si="22">0.3*H194</f>
        <v>82.308000000000007</v>
      </c>
      <c r="J194" s="55">
        <f t="shared" ref="J194:J209" si="23">H194+I194</f>
        <v>356.66800000000001</v>
      </c>
      <c r="K194" s="56">
        <f t="shared" ref="K194:K209" si="24">G194*J194</f>
        <v>0</v>
      </c>
    </row>
    <row r="195" spans="2:11" x14ac:dyDescent="0.3">
      <c r="B195" s="63" t="s">
        <v>263</v>
      </c>
      <c r="C195" s="52">
        <v>89984</v>
      </c>
      <c r="D195" s="52" t="s">
        <v>13</v>
      </c>
      <c r="E195" s="80" t="s">
        <v>314</v>
      </c>
      <c r="F195" s="51" t="s">
        <v>6</v>
      </c>
      <c r="G195" s="90">
        <v>2</v>
      </c>
      <c r="H195" s="90">
        <v>63.02</v>
      </c>
      <c r="I195" s="54">
        <f t="shared" si="22"/>
        <v>18.905999999999999</v>
      </c>
      <c r="J195" s="55">
        <f t="shared" si="23"/>
        <v>81.926000000000002</v>
      </c>
      <c r="K195" s="56">
        <f t="shared" si="24"/>
        <v>163.852</v>
      </c>
    </row>
    <row r="196" spans="2:11" x14ac:dyDescent="0.3">
      <c r="B196" s="63" t="s">
        <v>315</v>
      </c>
      <c r="C196" s="52">
        <v>95470</v>
      </c>
      <c r="D196" s="52" t="s">
        <v>13</v>
      </c>
      <c r="E196" s="80" t="s">
        <v>316</v>
      </c>
      <c r="F196" s="51" t="s">
        <v>6</v>
      </c>
      <c r="G196" s="90">
        <v>3</v>
      </c>
      <c r="H196" s="90">
        <v>302.48</v>
      </c>
      <c r="I196" s="54">
        <f t="shared" si="22"/>
        <v>90.744</v>
      </c>
      <c r="J196" s="55">
        <f t="shared" si="23"/>
        <v>393.22400000000005</v>
      </c>
      <c r="K196" s="56">
        <f t="shared" si="24"/>
        <v>1179.672</v>
      </c>
    </row>
    <row r="197" spans="2:11" x14ac:dyDescent="0.3">
      <c r="B197" s="63" t="s">
        <v>317</v>
      </c>
      <c r="C197" s="52">
        <v>95472</v>
      </c>
      <c r="D197" s="52" t="s">
        <v>13</v>
      </c>
      <c r="E197" s="80" t="s">
        <v>318</v>
      </c>
      <c r="F197" s="51" t="s">
        <v>6</v>
      </c>
      <c r="G197" s="90">
        <v>2</v>
      </c>
      <c r="H197" s="90">
        <v>764.34</v>
      </c>
      <c r="I197" s="54">
        <f t="shared" si="22"/>
        <v>229.30199999999999</v>
      </c>
      <c r="J197" s="55">
        <f t="shared" si="23"/>
        <v>993.64200000000005</v>
      </c>
      <c r="K197" s="56">
        <f t="shared" si="24"/>
        <v>1987.2840000000001</v>
      </c>
    </row>
    <row r="198" spans="2:11" x14ac:dyDescent="0.3">
      <c r="B198" s="63" t="s">
        <v>319</v>
      </c>
      <c r="C198" s="52">
        <v>100858</v>
      </c>
      <c r="D198" s="52" t="s">
        <v>13</v>
      </c>
      <c r="E198" s="80" t="s">
        <v>320</v>
      </c>
      <c r="F198" s="51" t="s">
        <v>6</v>
      </c>
      <c r="G198" s="90">
        <v>2</v>
      </c>
      <c r="H198" s="90">
        <v>677.3</v>
      </c>
      <c r="I198" s="54">
        <f t="shared" si="22"/>
        <v>203.18999999999997</v>
      </c>
      <c r="J198" s="55">
        <f t="shared" si="23"/>
        <v>880.4899999999999</v>
      </c>
      <c r="K198" s="56">
        <f t="shared" si="24"/>
        <v>1760.9799999999998</v>
      </c>
    </row>
    <row r="199" spans="2:11" x14ac:dyDescent="0.3">
      <c r="B199" s="63" t="s">
        <v>321</v>
      </c>
      <c r="C199" s="52">
        <v>86939</v>
      </c>
      <c r="D199" s="52" t="s">
        <v>13</v>
      </c>
      <c r="E199" s="80" t="s">
        <v>322</v>
      </c>
      <c r="F199" s="51" t="s">
        <v>6</v>
      </c>
      <c r="G199" s="90">
        <v>4</v>
      </c>
      <c r="H199" s="90">
        <v>393.6</v>
      </c>
      <c r="I199" s="54">
        <f t="shared" si="22"/>
        <v>118.08</v>
      </c>
      <c r="J199" s="55">
        <f t="shared" si="23"/>
        <v>511.68</v>
      </c>
      <c r="K199" s="56">
        <f t="shared" si="24"/>
        <v>2046.72</v>
      </c>
    </row>
    <row r="200" spans="2:11" x14ac:dyDescent="0.3">
      <c r="B200" s="63" t="s">
        <v>323</v>
      </c>
      <c r="C200" s="52">
        <v>86928</v>
      </c>
      <c r="D200" s="52" t="s">
        <v>13</v>
      </c>
      <c r="E200" s="80" t="s">
        <v>324</v>
      </c>
      <c r="F200" s="51" t="s">
        <v>6</v>
      </c>
      <c r="G200" s="90">
        <v>1</v>
      </c>
      <c r="H200" s="90">
        <v>333.6</v>
      </c>
      <c r="I200" s="54">
        <f t="shared" si="22"/>
        <v>100.08</v>
      </c>
      <c r="J200" s="55">
        <f t="shared" si="23"/>
        <v>433.68</v>
      </c>
      <c r="K200" s="56">
        <f t="shared" si="24"/>
        <v>433.68</v>
      </c>
    </row>
    <row r="201" spans="2:11" hidden="1" x14ac:dyDescent="0.3">
      <c r="B201" s="63" t="s">
        <v>325</v>
      </c>
      <c r="C201" s="52">
        <v>86914</v>
      </c>
      <c r="D201" s="52" t="s">
        <v>13</v>
      </c>
      <c r="E201" s="80" t="s">
        <v>326</v>
      </c>
      <c r="F201" s="51" t="s">
        <v>6</v>
      </c>
      <c r="G201" s="90"/>
      <c r="H201" s="90">
        <v>29.23</v>
      </c>
      <c r="I201" s="54">
        <f t="shared" si="22"/>
        <v>8.7690000000000001</v>
      </c>
      <c r="J201" s="55">
        <f t="shared" si="23"/>
        <v>37.999000000000002</v>
      </c>
      <c r="K201" s="56">
        <f t="shared" si="24"/>
        <v>0</v>
      </c>
    </row>
    <row r="202" spans="2:11" hidden="1" x14ac:dyDescent="0.3">
      <c r="B202" s="63" t="s">
        <v>327</v>
      </c>
      <c r="C202" s="52">
        <v>86909</v>
      </c>
      <c r="D202" s="52" t="s">
        <v>13</v>
      </c>
      <c r="E202" s="80" t="s">
        <v>328</v>
      </c>
      <c r="F202" s="116" t="s">
        <v>6</v>
      </c>
      <c r="G202" s="103"/>
      <c r="H202" s="103">
        <v>75.22</v>
      </c>
      <c r="I202" s="54">
        <f t="shared" si="22"/>
        <v>22.565999999999999</v>
      </c>
      <c r="J202" s="55">
        <f t="shared" si="23"/>
        <v>97.786000000000001</v>
      </c>
      <c r="K202" s="56">
        <f t="shared" si="24"/>
        <v>0</v>
      </c>
    </row>
    <row r="203" spans="2:11" x14ac:dyDescent="0.3">
      <c r="B203" s="63" t="s">
        <v>329</v>
      </c>
      <c r="C203" s="52">
        <v>93442</v>
      </c>
      <c r="D203" s="52" t="s">
        <v>13</v>
      </c>
      <c r="E203" s="80" t="s">
        <v>330</v>
      </c>
      <c r="F203" s="116" t="s">
        <v>6</v>
      </c>
      <c r="G203" s="103">
        <v>1</v>
      </c>
      <c r="H203" s="103">
        <v>1392.95</v>
      </c>
      <c r="I203" s="54">
        <f t="shared" si="22"/>
        <v>417.88499999999999</v>
      </c>
      <c r="J203" s="55">
        <f t="shared" si="23"/>
        <v>1810.835</v>
      </c>
      <c r="K203" s="56">
        <f t="shared" si="24"/>
        <v>1810.835</v>
      </c>
    </row>
    <row r="204" spans="2:11" hidden="1" x14ac:dyDescent="0.3">
      <c r="B204" s="63" t="s">
        <v>331</v>
      </c>
      <c r="C204" s="52">
        <v>190218</v>
      </c>
      <c r="D204" s="52" t="s">
        <v>20</v>
      </c>
      <c r="E204" s="80" t="s">
        <v>332</v>
      </c>
      <c r="F204" s="116" t="s">
        <v>6</v>
      </c>
      <c r="G204" s="103"/>
      <c r="H204" s="103">
        <v>21.48</v>
      </c>
      <c r="I204" s="54">
        <f t="shared" si="22"/>
        <v>6.444</v>
      </c>
      <c r="J204" s="55">
        <f t="shared" si="23"/>
        <v>27.923999999999999</v>
      </c>
      <c r="K204" s="56">
        <f t="shared" si="24"/>
        <v>0</v>
      </c>
    </row>
    <row r="205" spans="2:11" hidden="1" x14ac:dyDescent="0.3">
      <c r="B205" s="63" t="s">
        <v>333</v>
      </c>
      <c r="C205" s="52">
        <v>9535</v>
      </c>
      <c r="D205" s="52" t="s">
        <v>13</v>
      </c>
      <c r="E205" s="80" t="s">
        <v>334</v>
      </c>
      <c r="F205" s="116" t="s">
        <v>6</v>
      </c>
      <c r="G205" s="103">
        <v>0</v>
      </c>
      <c r="H205" s="103">
        <v>65.83</v>
      </c>
      <c r="I205" s="54">
        <f t="shared" si="22"/>
        <v>19.748999999999999</v>
      </c>
      <c r="J205" s="55">
        <f t="shared" si="23"/>
        <v>85.578999999999994</v>
      </c>
      <c r="K205" s="56">
        <f t="shared" si="24"/>
        <v>0</v>
      </c>
    </row>
    <row r="206" spans="2:11" hidden="1" x14ac:dyDescent="0.3">
      <c r="B206" s="63" t="s">
        <v>335</v>
      </c>
      <c r="C206" s="52">
        <v>95471</v>
      </c>
      <c r="D206" s="52" t="s">
        <v>13</v>
      </c>
      <c r="E206" s="80" t="s">
        <v>336</v>
      </c>
      <c r="F206" s="116" t="s">
        <v>6</v>
      </c>
      <c r="G206" s="103">
        <v>0</v>
      </c>
      <c r="H206" s="103">
        <v>585.71</v>
      </c>
      <c r="I206" s="54">
        <f t="shared" si="22"/>
        <v>175.71299999999999</v>
      </c>
      <c r="J206" s="55">
        <f t="shared" si="23"/>
        <v>761.423</v>
      </c>
      <c r="K206" s="56">
        <f t="shared" si="24"/>
        <v>0</v>
      </c>
    </row>
    <row r="207" spans="2:11" hidden="1" x14ac:dyDescent="0.3">
      <c r="B207" s="63" t="s">
        <v>337</v>
      </c>
      <c r="C207" s="52">
        <v>86888</v>
      </c>
      <c r="D207" s="52" t="s">
        <v>13</v>
      </c>
      <c r="E207" s="80" t="s">
        <v>338</v>
      </c>
      <c r="F207" s="116" t="s">
        <v>6</v>
      </c>
      <c r="G207" s="103">
        <v>0</v>
      </c>
      <c r="H207" s="103">
        <v>342.55</v>
      </c>
      <c r="I207" s="54">
        <f t="shared" si="22"/>
        <v>102.765</v>
      </c>
      <c r="J207" s="55">
        <f t="shared" si="23"/>
        <v>445.315</v>
      </c>
      <c r="K207" s="56">
        <f t="shared" si="24"/>
        <v>0</v>
      </c>
    </row>
    <row r="208" spans="2:11" hidden="1" x14ac:dyDescent="0.3">
      <c r="B208" s="63" t="s">
        <v>339</v>
      </c>
      <c r="C208" s="52">
        <v>190304</v>
      </c>
      <c r="D208" s="52" t="s">
        <v>20</v>
      </c>
      <c r="E208" s="80" t="s">
        <v>340</v>
      </c>
      <c r="F208" s="116" t="s">
        <v>6</v>
      </c>
      <c r="G208" s="103">
        <v>0</v>
      </c>
      <c r="H208" s="103">
        <v>658.63</v>
      </c>
      <c r="I208" s="54">
        <f t="shared" si="22"/>
        <v>197.589</v>
      </c>
      <c r="J208" s="55">
        <f t="shared" si="23"/>
        <v>856.21900000000005</v>
      </c>
      <c r="K208" s="56">
        <f t="shared" si="24"/>
        <v>0</v>
      </c>
    </row>
    <row r="209" spans="2:11" hidden="1" x14ac:dyDescent="0.3">
      <c r="B209" s="63" t="s">
        <v>341</v>
      </c>
      <c r="C209" s="52">
        <v>86939</v>
      </c>
      <c r="D209" s="52" t="s">
        <v>13</v>
      </c>
      <c r="E209" s="80" t="s">
        <v>342</v>
      </c>
      <c r="F209" s="116" t="s">
        <v>6</v>
      </c>
      <c r="G209" s="103">
        <v>0</v>
      </c>
      <c r="H209" s="103">
        <v>272.14999999999998</v>
      </c>
      <c r="I209" s="54">
        <f t="shared" si="22"/>
        <v>81.644999999999996</v>
      </c>
      <c r="J209" s="55">
        <f t="shared" si="23"/>
        <v>353.79499999999996</v>
      </c>
      <c r="K209" s="56">
        <f t="shared" si="24"/>
        <v>0</v>
      </c>
    </row>
    <row r="210" spans="2:11" x14ac:dyDescent="0.3">
      <c r="B210" s="154" t="s">
        <v>343</v>
      </c>
      <c r="C210" s="155"/>
      <c r="D210" s="155"/>
      <c r="E210" s="155"/>
      <c r="F210" s="155"/>
      <c r="G210" s="155"/>
      <c r="H210" s="155"/>
      <c r="I210" s="155"/>
      <c r="J210" s="156"/>
      <c r="K210" s="62">
        <f>SUM(K194:K209)</f>
        <v>9383.023000000001</v>
      </c>
    </row>
    <row r="211" spans="2:11" x14ac:dyDescent="0.3">
      <c r="B211" s="112"/>
      <c r="C211" s="113"/>
      <c r="D211" s="113"/>
      <c r="E211" s="113"/>
      <c r="F211" s="113"/>
      <c r="G211" s="113"/>
      <c r="H211" s="113"/>
      <c r="I211" s="113"/>
      <c r="J211" s="113"/>
      <c r="K211" s="114"/>
    </row>
    <row r="212" spans="2:11" x14ac:dyDescent="0.3">
      <c r="B212" s="45" t="s">
        <v>344</v>
      </c>
      <c r="C212" s="46"/>
      <c r="D212" s="46"/>
      <c r="E212" s="167" t="s">
        <v>345</v>
      </c>
      <c r="F212" s="47"/>
      <c r="G212" s="48"/>
      <c r="H212" s="48"/>
      <c r="I212" s="48"/>
      <c r="J212" s="48"/>
      <c r="K212" s="49">
        <f>K254</f>
        <v>17300.5573</v>
      </c>
    </row>
    <row r="213" spans="2:11" x14ac:dyDescent="0.3">
      <c r="B213" s="77"/>
      <c r="C213" s="136"/>
      <c r="D213" s="136"/>
      <c r="E213" s="169" t="s">
        <v>346</v>
      </c>
      <c r="F213" s="137"/>
      <c r="G213" s="138"/>
      <c r="H213" s="138"/>
      <c r="I213" s="54"/>
      <c r="J213" s="55"/>
      <c r="K213" s="56"/>
    </row>
    <row r="214" spans="2:11" x14ac:dyDescent="0.3">
      <c r="B214" s="63" t="s">
        <v>312</v>
      </c>
      <c r="C214" s="98">
        <v>101875</v>
      </c>
      <c r="D214" s="98" t="s">
        <v>13</v>
      </c>
      <c r="E214" s="164" t="s">
        <v>347</v>
      </c>
      <c r="F214" s="51" t="s">
        <v>6</v>
      </c>
      <c r="G214" s="90">
        <v>1</v>
      </c>
      <c r="H214" s="90">
        <v>358.44</v>
      </c>
      <c r="I214" s="54">
        <f>0.3*H214</f>
        <v>107.532</v>
      </c>
      <c r="J214" s="55">
        <f>H214+I214</f>
        <v>465.97199999999998</v>
      </c>
      <c r="K214" s="56">
        <f>G214*J214</f>
        <v>465.97199999999998</v>
      </c>
    </row>
    <row r="215" spans="2:11" x14ac:dyDescent="0.3">
      <c r="B215" s="63" t="s">
        <v>348</v>
      </c>
      <c r="C215" s="98">
        <v>93653</v>
      </c>
      <c r="D215" s="98" t="s">
        <v>13</v>
      </c>
      <c r="E215" s="161" t="s">
        <v>349</v>
      </c>
      <c r="F215" s="53" t="s">
        <v>6</v>
      </c>
      <c r="G215" s="90">
        <v>2</v>
      </c>
      <c r="H215" s="90">
        <v>11.17</v>
      </c>
      <c r="I215" s="54">
        <f>0.3*H215</f>
        <v>3.351</v>
      </c>
      <c r="J215" s="55">
        <f>H215+I215</f>
        <v>14.521000000000001</v>
      </c>
      <c r="K215" s="56">
        <f>G215*J215</f>
        <v>29.042000000000002</v>
      </c>
    </row>
    <row r="216" spans="2:11" x14ac:dyDescent="0.3">
      <c r="B216" s="63" t="s">
        <v>327</v>
      </c>
      <c r="C216" s="98">
        <v>93654</v>
      </c>
      <c r="D216" s="98" t="s">
        <v>13</v>
      </c>
      <c r="E216" s="161" t="s">
        <v>350</v>
      </c>
      <c r="F216" s="53" t="s">
        <v>6</v>
      </c>
      <c r="G216" s="90">
        <v>2</v>
      </c>
      <c r="H216" s="90">
        <v>11.72</v>
      </c>
      <c r="I216" s="54">
        <f>0.3*H216</f>
        <v>3.516</v>
      </c>
      <c r="J216" s="55">
        <f>H216+I216</f>
        <v>15.236000000000001</v>
      </c>
      <c r="K216" s="56">
        <f>G216*J216</f>
        <v>30.472000000000001</v>
      </c>
    </row>
    <row r="217" spans="2:11" x14ac:dyDescent="0.3">
      <c r="B217" s="63" t="s">
        <v>325</v>
      </c>
      <c r="C217" s="98">
        <v>93665</v>
      </c>
      <c r="D217" s="98" t="s">
        <v>13</v>
      </c>
      <c r="E217" s="161" t="s">
        <v>351</v>
      </c>
      <c r="F217" s="57" t="s">
        <v>6</v>
      </c>
      <c r="G217" s="90">
        <v>1</v>
      </c>
      <c r="H217" s="90">
        <v>64.14</v>
      </c>
      <c r="I217" s="54">
        <f>0.3*H217</f>
        <v>19.242000000000001</v>
      </c>
      <c r="J217" s="55">
        <f>H217+I217</f>
        <v>83.382000000000005</v>
      </c>
      <c r="K217" s="56">
        <f>G217*J217</f>
        <v>83.382000000000005</v>
      </c>
    </row>
    <row r="218" spans="2:11" x14ac:dyDescent="0.3">
      <c r="B218" s="63" t="s">
        <v>331</v>
      </c>
      <c r="C218" s="98">
        <v>171034</v>
      </c>
      <c r="D218" s="98" t="s">
        <v>20</v>
      </c>
      <c r="E218" s="164" t="s">
        <v>352</v>
      </c>
      <c r="F218" s="51" t="s">
        <v>6</v>
      </c>
      <c r="G218" s="90">
        <v>3</v>
      </c>
      <c r="H218" s="90">
        <v>82.66</v>
      </c>
      <c r="I218" s="54">
        <f>0.3*H218</f>
        <v>24.797999999999998</v>
      </c>
      <c r="J218" s="55">
        <f>H218+I218</f>
        <v>107.458</v>
      </c>
      <c r="K218" s="56">
        <f>G218*J218</f>
        <v>322.37400000000002</v>
      </c>
    </row>
    <row r="219" spans="2:11" x14ac:dyDescent="0.3">
      <c r="B219" s="63"/>
      <c r="C219" s="139"/>
      <c r="D219" s="139"/>
      <c r="E219" s="79" t="s">
        <v>353</v>
      </c>
      <c r="F219" s="80"/>
      <c r="G219" s="81"/>
      <c r="H219" s="140"/>
      <c r="I219" s="54"/>
      <c r="J219" s="55"/>
      <c r="K219" s="56"/>
    </row>
    <row r="220" spans="2:11" x14ac:dyDescent="0.3">
      <c r="B220" s="63" t="s">
        <v>354</v>
      </c>
      <c r="C220" s="97">
        <v>91834</v>
      </c>
      <c r="D220" s="97" t="s">
        <v>13</v>
      </c>
      <c r="E220" s="84" t="s">
        <v>355</v>
      </c>
      <c r="F220" s="97" t="s">
        <v>74</v>
      </c>
      <c r="G220" s="141">
        <v>175.9</v>
      </c>
      <c r="H220" s="141">
        <v>9.11</v>
      </c>
      <c r="I220" s="54">
        <f t="shared" ref="I220:I226" si="25">0.3*H220</f>
        <v>2.7329999999999997</v>
      </c>
      <c r="J220" s="55">
        <f t="shared" ref="J220:J226" si="26">H220+I220</f>
        <v>11.843</v>
      </c>
      <c r="K220" s="56">
        <f t="shared" ref="K220:K226" si="27">G220*J220</f>
        <v>2083.1837</v>
      </c>
    </row>
    <row r="221" spans="2:11" ht="15.6" customHeight="1" x14ac:dyDescent="0.3">
      <c r="B221" s="63" t="s">
        <v>356</v>
      </c>
      <c r="C221" s="97">
        <v>91836</v>
      </c>
      <c r="D221" s="97" t="s">
        <v>13</v>
      </c>
      <c r="E221" s="84" t="s">
        <v>357</v>
      </c>
      <c r="F221" s="97" t="s">
        <v>74</v>
      </c>
      <c r="G221" s="141">
        <v>8.8000000000000007</v>
      </c>
      <c r="H221" s="141">
        <v>12.17</v>
      </c>
      <c r="I221" s="54">
        <f t="shared" si="25"/>
        <v>3.6509999999999998</v>
      </c>
      <c r="J221" s="55">
        <f t="shared" si="26"/>
        <v>15.821</v>
      </c>
      <c r="K221" s="56">
        <f t="shared" si="27"/>
        <v>139.22480000000002</v>
      </c>
    </row>
    <row r="222" spans="2:11" hidden="1" x14ac:dyDescent="0.3">
      <c r="B222" s="63" t="s">
        <v>358</v>
      </c>
      <c r="C222" s="97">
        <v>170630</v>
      </c>
      <c r="D222" s="97" t="s">
        <v>20</v>
      </c>
      <c r="E222" s="84" t="s">
        <v>359</v>
      </c>
      <c r="F222" s="97" t="s">
        <v>74</v>
      </c>
      <c r="G222" s="141"/>
      <c r="H222" s="141"/>
      <c r="I222" s="54">
        <f t="shared" si="25"/>
        <v>0</v>
      </c>
      <c r="J222" s="55">
        <f t="shared" si="26"/>
        <v>0</v>
      </c>
      <c r="K222" s="56">
        <f t="shared" si="27"/>
        <v>0</v>
      </c>
    </row>
    <row r="223" spans="2:11" hidden="1" x14ac:dyDescent="0.3">
      <c r="B223" s="63" t="s">
        <v>358</v>
      </c>
      <c r="C223" s="64">
        <v>91941</v>
      </c>
      <c r="D223" s="64" t="s">
        <v>13</v>
      </c>
      <c r="E223" s="84" t="s">
        <v>360</v>
      </c>
      <c r="F223" s="97" t="s">
        <v>6</v>
      </c>
      <c r="G223" s="141"/>
      <c r="H223" s="141"/>
      <c r="I223" s="54">
        <f t="shared" si="25"/>
        <v>0</v>
      </c>
      <c r="J223" s="55">
        <f t="shared" si="26"/>
        <v>0</v>
      </c>
      <c r="K223" s="56">
        <f t="shared" si="27"/>
        <v>0</v>
      </c>
    </row>
    <row r="224" spans="2:11" x14ac:dyDescent="0.3">
      <c r="B224" s="63" t="s">
        <v>333</v>
      </c>
      <c r="C224" s="64">
        <v>91940</v>
      </c>
      <c r="D224" s="64" t="s">
        <v>13</v>
      </c>
      <c r="E224" s="84" t="s">
        <v>361</v>
      </c>
      <c r="F224" s="97" t="s">
        <v>6</v>
      </c>
      <c r="G224" s="141">
        <v>12</v>
      </c>
      <c r="H224" s="141">
        <v>14.5</v>
      </c>
      <c r="I224" s="54">
        <f t="shared" si="25"/>
        <v>4.3499999999999996</v>
      </c>
      <c r="J224" s="55">
        <f t="shared" si="26"/>
        <v>18.850000000000001</v>
      </c>
      <c r="K224" s="56">
        <f t="shared" si="27"/>
        <v>226.20000000000002</v>
      </c>
    </row>
    <row r="225" spans="2:11" hidden="1" x14ac:dyDescent="0.3">
      <c r="B225" s="63" t="s">
        <v>362</v>
      </c>
      <c r="C225" s="64">
        <v>91939</v>
      </c>
      <c r="D225" s="64" t="s">
        <v>13</v>
      </c>
      <c r="E225" s="84" t="s">
        <v>363</v>
      </c>
      <c r="F225" s="97" t="s">
        <v>6</v>
      </c>
      <c r="G225" s="141"/>
      <c r="H225" s="141"/>
      <c r="I225" s="54">
        <f t="shared" si="25"/>
        <v>0</v>
      </c>
      <c r="J225" s="55">
        <f t="shared" si="26"/>
        <v>0</v>
      </c>
      <c r="K225" s="56">
        <f t="shared" si="27"/>
        <v>0</v>
      </c>
    </row>
    <row r="226" spans="2:11" x14ac:dyDescent="0.3">
      <c r="B226" s="63" t="s">
        <v>335</v>
      </c>
      <c r="C226" s="64">
        <v>91937</v>
      </c>
      <c r="D226" s="64" t="s">
        <v>13</v>
      </c>
      <c r="E226" s="84" t="s">
        <v>364</v>
      </c>
      <c r="F226" s="97" t="s">
        <v>6</v>
      </c>
      <c r="G226" s="141">
        <v>20</v>
      </c>
      <c r="H226" s="141">
        <v>11.34</v>
      </c>
      <c r="I226" s="54">
        <f t="shared" si="25"/>
        <v>3.4019999999999997</v>
      </c>
      <c r="J226" s="55">
        <f t="shared" si="26"/>
        <v>14.741999999999999</v>
      </c>
      <c r="K226" s="56">
        <f t="shared" si="27"/>
        <v>294.83999999999997</v>
      </c>
    </row>
    <row r="227" spans="2:11" x14ac:dyDescent="0.3">
      <c r="B227" s="63"/>
      <c r="C227" s="139"/>
      <c r="D227" s="139"/>
      <c r="E227" s="79" t="s">
        <v>365</v>
      </c>
      <c r="F227" s="97"/>
      <c r="G227" s="86"/>
      <c r="H227" s="86"/>
      <c r="I227" s="86"/>
      <c r="J227" s="86"/>
      <c r="K227" s="56"/>
    </row>
    <row r="228" spans="2:11" x14ac:dyDescent="0.3">
      <c r="B228" s="63"/>
      <c r="C228" s="139"/>
      <c r="D228" s="139"/>
      <c r="E228" s="170" t="s">
        <v>416</v>
      </c>
      <c r="F228" s="97"/>
      <c r="G228" s="141"/>
      <c r="H228" s="141"/>
      <c r="I228" s="141"/>
      <c r="J228" s="81"/>
      <c r="K228" s="56"/>
    </row>
    <row r="229" spans="2:11" x14ac:dyDescent="0.3">
      <c r="B229" s="63" t="s">
        <v>337</v>
      </c>
      <c r="C229" s="97">
        <v>91925</v>
      </c>
      <c r="D229" s="97" t="s">
        <v>13</v>
      </c>
      <c r="E229" s="84" t="s">
        <v>366</v>
      </c>
      <c r="F229" s="97" t="s">
        <v>74</v>
      </c>
      <c r="G229" s="141">
        <v>62.3</v>
      </c>
      <c r="H229" s="141">
        <v>3.45</v>
      </c>
      <c r="I229" s="54">
        <f t="shared" ref="I229:I235" si="28">0.3*H229</f>
        <v>1.0349999999999999</v>
      </c>
      <c r="J229" s="55">
        <f t="shared" ref="J229:J235" si="29">H229+I229</f>
        <v>4.4850000000000003</v>
      </c>
      <c r="K229" s="56">
        <f t="shared" ref="K229:K235" si="30">G229*J229</f>
        <v>279.41550000000001</v>
      </c>
    </row>
    <row r="230" spans="2:11" x14ac:dyDescent="0.3">
      <c r="B230" s="63" t="s">
        <v>339</v>
      </c>
      <c r="C230" s="97">
        <v>91926</v>
      </c>
      <c r="D230" s="97" t="s">
        <v>13</v>
      </c>
      <c r="E230" s="84" t="s">
        <v>367</v>
      </c>
      <c r="F230" s="97" t="s">
        <v>74</v>
      </c>
      <c r="G230" s="141">
        <v>206.9</v>
      </c>
      <c r="H230" s="141">
        <v>4.1100000000000003</v>
      </c>
      <c r="I230" s="54">
        <f t="shared" si="28"/>
        <v>1.2330000000000001</v>
      </c>
      <c r="J230" s="55">
        <f t="shared" si="29"/>
        <v>5.343</v>
      </c>
      <c r="K230" s="56">
        <f t="shared" si="30"/>
        <v>1105.4666999999999</v>
      </c>
    </row>
    <row r="231" spans="2:11" x14ac:dyDescent="0.3">
      <c r="B231" s="63" t="s">
        <v>341</v>
      </c>
      <c r="C231" s="97">
        <v>91928</v>
      </c>
      <c r="D231" s="97" t="s">
        <v>13</v>
      </c>
      <c r="E231" s="84" t="s">
        <v>368</v>
      </c>
      <c r="F231" s="97" t="s">
        <v>74</v>
      </c>
      <c r="G231" s="141">
        <v>265.60000000000002</v>
      </c>
      <c r="H231" s="141">
        <v>6.36</v>
      </c>
      <c r="I231" s="54">
        <f t="shared" si="28"/>
        <v>1.9079999999999999</v>
      </c>
      <c r="J231" s="55">
        <f t="shared" si="29"/>
        <v>8.2680000000000007</v>
      </c>
      <c r="K231" s="56">
        <f t="shared" si="30"/>
        <v>2195.9808000000003</v>
      </c>
    </row>
    <row r="232" spans="2:11" hidden="1" x14ac:dyDescent="0.3">
      <c r="B232" s="63" t="s">
        <v>369</v>
      </c>
      <c r="C232" s="97">
        <v>91930</v>
      </c>
      <c r="D232" s="97" t="s">
        <v>13</v>
      </c>
      <c r="E232" s="84" t="s">
        <v>370</v>
      </c>
      <c r="F232" s="97" t="s">
        <v>74</v>
      </c>
      <c r="G232" s="141"/>
      <c r="H232" s="141"/>
      <c r="I232" s="54">
        <f t="shared" si="28"/>
        <v>0</v>
      </c>
      <c r="J232" s="55">
        <f t="shared" si="29"/>
        <v>0</v>
      </c>
      <c r="K232" s="56">
        <f t="shared" si="30"/>
        <v>0</v>
      </c>
    </row>
    <row r="233" spans="2:11" x14ac:dyDescent="0.3">
      <c r="B233" s="63" t="s">
        <v>371</v>
      </c>
      <c r="C233" s="97">
        <v>91935</v>
      </c>
      <c r="D233" s="97" t="s">
        <v>13</v>
      </c>
      <c r="E233" s="84" t="s">
        <v>372</v>
      </c>
      <c r="F233" s="97" t="s">
        <v>74</v>
      </c>
      <c r="G233" s="141">
        <v>24.4</v>
      </c>
      <c r="H233" s="141">
        <v>24.09</v>
      </c>
      <c r="I233" s="54">
        <f>0.3*H233</f>
        <v>7.2269999999999994</v>
      </c>
      <c r="J233" s="55">
        <f>H233+I233</f>
        <v>31.317</v>
      </c>
      <c r="K233" s="56">
        <f>G233*J233</f>
        <v>764.13479999999993</v>
      </c>
    </row>
    <row r="234" spans="2:11" hidden="1" x14ac:dyDescent="0.3">
      <c r="B234" s="63" t="s">
        <v>373</v>
      </c>
      <c r="C234" s="97">
        <v>92983</v>
      </c>
      <c r="D234" s="97" t="s">
        <v>13</v>
      </c>
      <c r="E234" s="84" t="s">
        <v>374</v>
      </c>
      <c r="F234" s="97" t="s">
        <v>74</v>
      </c>
      <c r="G234" s="141"/>
      <c r="H234" s="141"/>
      <c r="I234" s="54">
        <f t="shared" si="28"/>
        <v>0</v>
      </c>
      <c r="J234" s="55">
        <f t="shared" si="29"/>
        <v>0</v>
      </c>
      <c r="K234" s="56">
        <f t="shared" si="30"/>
        <v>0</v>
      </c>
    </row>
    <row r="235" spans="2:11" hidden="1" x14ac:dyDescent="0.3">
      <c r="B235" s="63" t="s">
        <v>375</v>
      </c>
      <c r="C235" s="97">
        <v>92987</v>
      </c>
      <c r="D235" s="97" t="s">
        <v>13</v>
      </c>
      <c r="E235" s="84" t="s">
        <v>376</v>
      </c>
      <c r="F235" s="97" t="s">
        <v>74</v>
      </c>
      <c r="G235" s="141"/>
      <c r="H235" s="141"/>
      <c r="I235" s="54">
        <f t="shared" si="28"/>
        <v>0</v>
      </c>
      <c r="J235" s="55">
        <f t="shared" si="29"/>
        <v>0</v>
      </c>
      <c r="K235" s="56">
        <f t="shared" si="30"/>
        <v>0</v>
      </c>
    </row>
    <row r="236" spans="2:11" x14ac:dyDescent="0.3">
      <c r="B236" s="85"/>
      <c r="C236" s="139"/>
      <c r="D236" s="139"/>
      <c r="E236" s="79" t="s">
        <v>377</v>
      </c>
      <c r="F236" s="97"/>
      <c r="G236" s="86"/>
      <c r="H236" s="86"/>
      <c r="I236" s="54"/>
      <c r="J236" s="102"/>
      <c r="K236" s="56"/>
    </row>
    <row r="237" spans="2:11" hidden="1" x14ac:dyDescent="0.3">
      <c r="B237" s="85" t="s">
        <v>378</v>
      </c>
      <c r="C237" s="64">
        <v>92000</v>
      </c>
      <c r="D237" s="64" t="s">
        <v>13</v>
      </c>
      <c r="E237" s="80" t="s">
        <v>379</v>
      </c>
      <c r="F237" s="97" t="s">
        <v>6</v>
      </c>
      <c r="G237" s="86"/>
      <c r="H237" s="86"/>
      <c r="I237" s="54">
        <f>0.3*H237</f>
        <v>0</v>
      </c>
      <c r="J237" s="55">
        <f>H237+I237</f>
        <v>0</v>
      </c>
      <c r="K237" s="56">
        <f>G237*J237</f>
        <v>0</v>
      </c>
    </row>
    <row r="238" spans="2:11" x14ac:dyDescent="0.3">
      <c r="B238" s="85" t="s">
        <v>380</v>
      </c>
      <c r="C238" s="64">
        <v>91996</v>
      </c>
      <c r="D238" s="64" t="s">
        <v>13</v>
      </c>
      <c r="E238" s="80" t="s">
        <v>381</v>
      </c>
      <c r="F238" s="97" t="s">
        <v>6</v>
      </c>
      <c r="G238" s="86">
        <v>7</v>
      </c>
      <c r="H238" s="86">
        <v>28.93</v>
      </c>
      <c r="I238" s="54">
        <f>0.3*H238</f>
        <v>8.6790000000000003</v>
      </c>
      <c r="J238" s="55">
        <f>H238+I238</f>
        <v>37.609000000000002</v>
      </c>
      <c r="K238" s="56">
        <f>G238*J238</f>
        <v>263.26300000000003</v>
      </c>
    </row>
    <row r="239" spans="2:11" hidden="1" x14ac:dyDescent="0.3">
      <c r="B239" s="85" t="s">
        <v>375</v>
      </c>
      <c r="C239" s="64">
        <v>91922</v>
      </c>
      <c r="D239" s="64" t="s">
        <v>13</v>
      </c>
      <c r="E239" s="80" t="s">
        <v>382</v>
      </c>
      <c r="F239" s="97" t="s">
        <v>6</v>
      </c>
      <c r="G239" s="86"/>
      <c r="H239" s="86"/>
      <c r="I239" s="54">
        <f>0.3*H239</f>
        <v>0</v>
      </c>
      <c r="J239" s="55">
        <f>H239+I239</f>
        <v>0</v>
      </c>
      <c r="K239" s="56">
        <f>G239*J239</f>
        <v>0</v>
      </c>
    </row>
    <row r="240" spans="2:11" hidden="1" x14ac:dyDescent="0.3">
      <c r="B240" s="85" t="s">
        <v>383</v>
      </c>
      <c r="C240" s="64">
        <v>98307</v>
      </c>
      <c r="D240" s="64" t="s">
        <v>13</v>
      </c>
      <c r="E240" s="80" t="s">
        <v>384</v>
      </c>
      <c r="F240" s="97" t="s">
        <v>6</v>
      </c>
      <c r="G240" s="86"/>
      <c r="H240" s="86"/>
      <c r="I240" s="54">
        <f>0.3*H240</f>
        <v>0</v>
      </c>
      <c r="J240" s="55">
        <f>H240+I240</f>
        <v>0</v>
      </c>
      <c r="K240" s="56">
        <f>G240*J240</f>
        <v>0</v>
      </c>
    </row>
    <row r="241" spans="2:11" x14ac:dyDescent="0.3">
      <c r="B241" s="85" t="s">
        <v>385</v>
      </c>
      <c r="C241" s="64">
        <v>92023</v>
      </c>
      <c r="D241" s="64" t="s">
        <v>13</v>
      </c>
      <c r="E241" s="80" t="s">
        <v>386</v>
      </c>
      <c r="F241" s="97" t="s">
        <v>6</v>
      </c>
      <c r="G241" s="86">
        <v>4</v>
      </c>
      <c r="H241" s="86">
        <v>43.1</v>
      </c>
      <c r="I241" s="54">
        <f>0.3*H241</f>
        <v>12.93</v>
      </c>
      <c r="J241" s="55">
        <f>H241+I241</f>
        <v>56.03</v>
      </c>
      <c r="K241" s="56">
        <f>G241*J241</f>
        <v>224.12</v>
      </c>
    </row>
    <row r="242" spans="2:11" hidden="1" x14ac:dyDescent="0.3">
      <c r="B242" s="85" t="s">
        <v>383</v>
      </c>
      <c r="C242" s="64">
        <v>91994</v>
      </c>
      <c r="D242" s="64" t="s">
        <v>13</v>
      </c>
      <c r="E242" s="84" t="s">
        <v>387</v>
      </c>
      <c r="F242" s="97" t="s">
        <v>6</v>
      </c>
      <c r="G242" s="86"/>
      <c r="H242" s="86"/>
      <c r="I242" s="54">
        <f t="shared" ref="I242:I253" si="31">0.3*H242</f>
        <v>0</v>
      </c>
      <c r="J242" s="55">
        <f t="shared" ref="J242:J253" si="32">H242+I242</f>
        <v>0</v>
      </c>
      <c r="K242" s="56">
        <f t="shared" ref="K242:K253" si="33">G242*J242</f>
        <v>0</v>
      </c>
    </row>
    <row r="243" spans="2:11" hidden="1" x14ac:dyDescent="0.3">
      <c r="B243" s="85" t="s">
        <v>388</v>
      </c>
      <c r="C243" s="64">
        <v>91997</v>
      </c>
      <c r="D243" s="64" t="s">
        <v>13</v>
      </c>
      <c r="E243" s="84" t="s">
        <v>389</v>
      </c>
      <c r="F243" s="97" t="s">
        <v>6</v>
      </c>
      <c r="G243" s="86"/>
      <c r="H243" s="86"/>
      <c r="I243" s="54">
        <f t="shared" si="31"/>
        <v>0</v>
      </c>
      <c r="J243" s="55">
        <f t="shared" si="32"/>
        <v>0</v>
      </c>
      <c r="K243" s="56">
        <f t="shared" si="33"/>
        <v>0</v>
      </c>
    </row>
    <row r="244" spans="2:11" hidden="1" x14ac:dyDescent="0.3">
      <c r="B244" s="85" t="s">
        <v>390</v>
      </c>
      <c r="C244" s="64">
        <v>91953</v>
      </c>
      <c r="D244" s="64" t="s">
        <v>13</v>
      </c>
      <c r="E244" s="84" t="s">
        <v>391</v>
      </c>
      <c r="F244" s="97" t="s">
        <v>6</v>
      </c>
      <c r="G244" s="86"/>
      <c r="H244" s="86"/>
      <c r="I244" s="54">
        <f t="shared" si="31"/>
        <v>0</v>
      </c>
      <c r="J244" s="55">
        <f t="shared" si="32"/>
        <v>0</v>
      </c>
      <c r="K244" s="56">
        <f t="shared" si="33"/>
        <v>0</v>
      </c>
    </row>
    <row r="245" spans="2:11" x14ac:dyDescent="0.3">
      <c r="B245" s="85" t="s">
        <v>392</v>
      </c>
      <c r="C245" s="64">
        <v>91959</v>
      </c>
      <c r="D245" s="97" t="s">
        <v>13</v>
      </c>
      <c r="E245" s="84" t="s">
        <v>393</v>
      </c>
      <c r="F245" s="97" t="s">
        <v>6</v>
      </c>
      <c r="G245" s="86">
        <v>1</v>
      </c>
      <c r="H245" s="86">
        <v>38.51</v>
      </c>
      <c r="I245" s="54">
        <f t="shared" si="31"/>
        <v>11.552999999999999</v>
      </c>
      <c r="J245" s="55">
        <f t="shared" si="32"/>
        <v>50.062999999999995</v>
      </c>
      <c r="K245" s="56">
        <f t="shared" si="33"/>
        <v>50.062999999999995</v>
      </c>
    </row>
    <row r="246" spans="2:11" hidden="1" x14ac:dyDescent="0.3">
      <c r="B246" s="85" t="s">
        <v>394</v>
      </c>
      <c r="C246" s="64">
        <v>91967</v>
      </c>
      <c r="D246" s="97" t="s">
        <v>13</v>
      </c>
      <c r="E246" s="84" t="s">
        <v>395</v>
      </c>
      <c r="F246" s="97" t="s">
        <v>6</v>
      </c>
      <c r="G246" s="86"/>
      <c r="H246" s="86"/>
      <c r="I246" s="54">
        <f t="shared" si="31"/>
        <v>0</v>
      </c>
      <c r="J246" s="55">
        <f t="shared" si="32"/>
        <v>0</v>
      </c>
      <c r="K246" s="56">
        <f t="shared" si="33"/>
        <v>0</v>
      </c>
    </row>
    <row r="247" spans="2:11" hidden="1" x14ac:dyDescent="0.3">
      <c r="B247" s="85" t="s">
        <v>396</v>
      </c>
      <c r="C247" s="64">
        <v>91965</v>
      </c>
      <c r="D247" s="97" t="s">
        <v>13</v>
      </c>
      <c r="E247" s="84" t="s">
        <v>397</v>
      </c>
      <c r="F247" s="97" t="s">
        <v>6</v>
      </c>
      <c r="G247" s="86"/>
      <c r="H247" s="86"/>
      <c r="I247" s="54">
        <f t="shared" si="31"/>
        <v>0</v>
      </c>
      <c r="J247" s="55">
        <f t="shared" si="32"/>
        <v>0</v>
      </c>
      <c r="K247" s="56">
        <f t="shared" si="33"/>
        <v>0</v>
      </c>
    </row>
    <row r="248" spans="2:11" hidden="1" x14ac:dyDescent="0.3">
      <c r="B248" s="85" t="s">
        <v>373</v>
      </c>
      <c r="C248" s="64">
        <v>100920</v>
      </c>
      <c r="D248" s="97" t="s">
        <v>13</v>
      </c>
      <c r="E248" s="84" t="s">
        <v>398</v>
      </c>
      <c r="F248" s="97" t="s">
        <v>6</v>
      </c>
      <c r="G248" s="86"/>
      <c r="H248" s="86"/>
      <c r="I248" s="54">
        <f t="shared" si="31"/>
        <v>0</v>
      </c>
      <c r="J248" s="55">
        <f t="shared" si="32"/>
        <v>0</v>
      </c>
      <c r="K248" s="56">
        <f t="shared" si="33"/>
        <v>0</v>
      </c>
    </row>
    <row r="249" spans="2:11" x14ac:dyDescent="0.3">
      <c r="B249" s="85" t="s">
        <v>399</v>
      </c>
      <c r="C249" s="64">
        <v>100919</v>
      </c>
      <c r="D249" s="97" t="s">
        <v>13</v>
      </c>
      <c r="E249" s="84" t="s">
        <v>400</v>
      </c>
      <c r="F249" s="97" t="s">
        <v>6</v>
      </c>
      <c r="G249" s="86">
        <v>3</v>
      </c>
      <c r="H249" s="86">
        <v>72.45</v>
      </c>
      <c r="I249" s="54">
        <f t="shared" si="31"/>
        <v>21.734999999999999</v>
      </c>
      <c r="J249" s="55">
        <f t="shared" si="32"/>
        <v>94.185000000000002</v>
      </c>
      <c r="K249" s="56">
        <f t="shared" si="33"/>
        <v>282.55500000000001</v>
      </c>
    </row>
    <row r="250" spans="2:11" x14ac:dyDescent="0.3">
      <c r="B250" s="85" t="s">
        <v>401</v>
      </c>
      <c r="C250" s="64">
        <v>100919</v>
      </c>
      <c r="D250" s="97" t="s">
        <v>13</v>
      </c>
      <c r="E250" s="84" t="s">
        <v>402</v>
      </c>
      <c r="F250" s="97" t="s">
        <v>6</v>
      </c>
      <c r="G250" s="86">
        <v>1</v>
      </c>
      <c r="H250" s="86">
        <v>27.08</v>
      </c>
      <c r="I250" s="54">
        <f>0.3*H250</f>
        <v>8.1239999999999988</v>
      </c>
      <c r="J250" s="55">
        <f>H250+I250</f>
        <v>35.203999999999994</v>
      </c>
      <c r="K250" s="56">
        <f>G250*J250</f>
        <v>35.203999999999994</v>
      </c>
    </row>
    <row r="251" spans="2:11" x14ac:dyDescent="0.3">
      <c r="B251" s="85" t="s">
        <v>403</v>
      </c>
      <c r="C251" s="64">
        <v>97601</v>
      </c>
      <c r="D251" s="97" t="s">
        <v>13</v>
      </c>
      <c r="E251" s="84" t="s">
        <v>404</v>
      </c>
      <c r="F251" s="97" t="s">
        <v>6</v>
      </c>
      <c r="G251" s="86">
        <v>16</v>
      </c>
      <c r="H251" s="86">
        <v>405.08</v>
      </c>
      <c r="I251" s="54">
        <f>0.3*H251</f>
        <v>121.52399999999999</v>
      </c>
      <c r="J251" s="55">
        <f>H251+I251</f>
        <v>526.60399999999993</v>
      </c>
      <c r="K251" s="56">
        <f>G251*J251</f>
        <v>8425.6639999999989</v>
      </c>
    </row>
    <row r="252" spans="2:11" ht="26.4" hidden="1" x14ac:dyDescent="0.3">
      <c r="B252" s="85" t="s">
        <v>375</v>
      </c>
      <c r="C252" s="64" t="s">
        <v>405</v>
      </c>
      <c r="D252" s="97" t="s">
        <v>13</v>
      </c>
      <c r="E252" s="84" t="s">
        <v>406</v>
      </c>
      <c r="F252" s="97" t="s">
        <v>6</v>
      </c>
      <c r="G252" s="86"/>
      <c r="H252" s="86"/>
      <c r="I252" s="54">
        <f t="shared" si="31"/>
        <v>0</v>
      </c>
      <c r="J252" s="55">
        <f t="shared" si="32"/>
        <v>0</v>
      </c>
      <c r="K252" s="56">
        <f t="shared" si="33"/>
        <v>0</v>
      </c>
    </row>
    <row r="253" spans="2:11" hidden="1" x14ac:dyDescent="0.3">
      <c r="B253" s="85" t="s">
        <v>407</v>
      </c>
      <c r="C253" s="64">
        <v>97593</v>
      </c>
      <c r="D253" s="97" t="s">
        <v>13</v>
      </c>
      <c r="E253" s="84" t="s">
        <v>408</v>
      </c>
      <c r="F253" s="64" t="s">
        <v>6</v>
      </c>
      <c r="G253" s="141">
        <v>0</v>
      </c>
      <c r="H253" s="141"/>
      <c r="I253" s="54">
        <f t="shared" si="31"/>
        <v>0</v>
      </c>
      <c r="J253" s="55">
        <f t="shared" si="32"/>
        <v>0</v>
      </c>
      <c r="K253" s="56">
        <f t="shared" si="33"/>
        <v>0</v>
      </c>
    </row>
    <row r="254" spans="2:11" x14ac:dyDescent="0.3">
      <c r="B254" s="152" t="s">
        <v>409</v>
      </c>
      <c r="C254" s="153"/>
      <c r="D254" s="153"/>
      <c r="E254" s="153"/>
      <c r="F254" s="153"/>
      <c r="G254" s="153"/>
      <c r="H254" s="153"/>
      <c r="I254" s="153"/>
      <c r="J254" s="153"/>
      <c r="K254" s="62">
        <f>SUM(K214:K253)</f>
        <v>17300.5573</v>
      </c>
    </row>
    <row r="255" spans="2:11" x14ac:dyDescent="0.3">
      <c r="B255" s="112"/>
      <c r="C255" s="113"/>
      <c r="D255" s="113"/>
      <c r="E255" s="113"/>
      <c r="F255" s="113"/>
      <c r="G255" s="113"/>
      <c r="H255" s="113"/>
      <c r="I255" s="113"/>
      <c r="J255" s="113"/>
      <c r="K255" s="114"/>
    </row>
    <row r="256" spans="2:11" x14ac:dyDescent="0.3">
      <c r="B256" s="45" t="s">
        <v>410</v>
      </c>
      <c r="C256" s="46"/>
      <c r="D256" s="46"/>
      <c r="E256" s="47" t="s">
        <v>411</v>
      </c>
      <c r="F256" s="47"/>
      <c r="G256" s="48"/>
      <c r="H256" s="48"/>
      <c r="I256" s="48"/>
      <c r="J256" s="48"/>
      <c r="K256" s="49">
        <f>SUM(K257)</f>
        <v>5974.8</v>
      </c>
    </row>
    <row r="257" spans="2:11" x14ac:dyDescent="0.3">
      <c r="B257" s="68" t="s">
        <v>412</v>
      </c>
      <c r="C257" s="142">
        <v>27022</v>
      </c>
      <c r="D257" s="142" t="s">
        <v>20</v>
      </c>
      <c r="E257" s="143" t="s">
        <v>413</v>
      </c>
      <c r="F257" s="111" t="s">
        <v>22</v>
      </c>
      <c r="G257" s="144">
        <v>600</v>
      </c>
      <c r="H257" s="144">
        <v>7.66</v>
      </c>
      <c r="I257" s="54">
        <f>0.3*H257</f>
        <v>2.298</v>
      </c>
      <c r="J257" s="55">
        <f>H257+I257</f>
        <v>9.9580000000000002</v>
      </c>
      <c r="K257" s="56">
        <f>G257*J257</f>
        <v>5974.8</v>
      </c>
    </row>
    <row r="258" spans="2:11" x14ac:dyDescent="0.3">
      <c r="B258" s="152" t="s">
        <v>414</v>
      </c>
      <c r="C258" s="153"/>
      <c r="D258" s="153"/>
      <c r="E258" s="153"/>
      <c r="F258" s="153"/>
      <c r="G258" s="153"/>
      <c r="H258" s="153"/>
      <c r="I258" s="153"/>
      <c r="J258" s="153"/>
      <c r="K258" s="62">
        <f>SUM(K257)</f>
        <v>5974.8</v>
      </c>
    </row>
    <row r="259" spans="2:11" x14ac:dyDescent="0.3">
      <c r="B259" s="132"/>
      <c r="C259" s="133"/>
      <c r="D259" s="133"/>
      <c r="E259" s="113"/>
      <c r="F259" s="145"/>
      <c r="G259" s="145"/>
      <c r="H259" s="145"/>
      <c r="I259" s="145"/>
      <c r="J259" s="146"/>
      <c r="K259" s="147"/>
    </row>
    <row r="260" spans="2:11" ht="15" thickBot="1" x14ac:dyDescent="0.35">
      <c r="B260" s="149" t="s">
        <v>415</v>
      </c>
      <c r="C260" s="150"/>
      <c r="D260" s="150"/>
      <c r="E260" s="151"/>
      <c r="F260" s="151"/>
      <c r="G260" s="151"/>
      <c r="H260" s="151"/>
      <c r="I260" s="151"/>
      <c r="J260" s="151"/>
      <c r="K260" s="148">
        <f>K258+K254+K210+K191+K164+K132+K128+K116+K100+K92+K87+K75+K58+K52+K23+K17</f>
        <v>377111.90581999999</v>
      </c>
    </row>
    <row r="262" spans="2:11" x14ac:dyDescent="0.3">
      <c r="H262" t="s">
        <v>418</v>
      </c>
    </row>
    <row r="264" spans="2:11" x14ac:dyDescent="0.3">
      <c r="E264" s="171" t="s">
        <v>417</v>
      </c>
    </row>
    <row r="265" spans="2:11" x14ac:dyDescent="0.3">
      <c r="E265" s="171"/>
    </row>
    <row r="266" spans="2:11" x14ac:dyDescent="0.3">
      <c r="E266" s="171"/>
    </row>
    <row r="267" spans="2:11" x14ac:dyDescent="0.3">
      <c r="E267" s="171"/>
    </row>
    <row r="268" spans="2:11" x14ac:dyDescent="0.3">
      <c r="E268" s="171"/>
    </row>
    <row r="269" spans="2:11" x14ac:dyDescent="0.3">
      <c r="E269" s="171"/>
    </row>
  </sheetData>
  <mergeCells count="20">
    <mergeCell ref="E264:E269"/>
    <mergeCell ref="B128:J128"/>
    <mergeCell ref="G5:J5"/>
    <mergeCell ref="F6:K6"/>
    <mergeCell ref="B17:J17"/>
    <mergeCell ref="B23:J23"/>
    <mergeCell ref="B52:J52"/>
    <mergeCell ref="B58:J58"/>
    <mergeCell ref="B75:J75"/>
    <mergeCell ref="B87:J87"/>
    <mergeCell ref="B92:J92"/>
    <mergeCell ref="B100:J100"/>
    <mergeCell ref="B116:J116"/>
    <mergeCell ref="B260:J260"/>
    <mergeCell ref="B132:J132"/>
    <mergeCell ref="B164:J164"/>
    <mergeCell ref="B191:J191"/>
    <mergeCell ref="B210:J210"/>
    <mergeCell ref="B254:J254"/>
    <mergeCell ref="B258:J258"/>
  </mergeCells>
  <conditionalFormatting sqref="G149:H163">
    <cfRule type="cellIs" dxfId="4" priority="5" stopIfTrue="1" operator="equal">
      <formula>0</formula>
    </cfRule>
  </conditionalFormatting>
  <conditionalFormatting sqref="G220:H226">
    <cfRule type="cellIs" dxfId="3" priority="2" stopIfTrue="1" operator="equal">
      <formula>0</formula>
    </cfRule>
  </conditionalFormatting>
  <conditionalFormatting sqref="G229:H253">
    <cfRule type="cellIs" dxfId="2" priority="1" stopIfTrue="1" operator="equal">
      <formula>0</formula>
    </cfRule>
  </conditionalFormatting>
  <conditionalFormatting sqref="G10:J10 G23:J23 G52:J53 G131:H131 G132:J132 G164:J164 G191:J191 G210:J211 G228:I228 G258:J258">
    <cfRule type="cellIs" dxfId="1" priority="10" stopIfTrue="1" operator="equal">
      <formula>0</formula>
    </cfRule>
  </conditionalFormatting>
  <conditionalFormatting sqref="G17:J17">
    <cfRule type="cellIs" dxfId="0" priority="9" stopIfTrue="1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Lisiak Lisiak</dc:creator>
  <cp:lastModifiedBy>Anderson Lisiak Lisiak</cp:lastModifiedBy>
  <cp:lastPrinted>2023-06-15T17:50:28Z</cp:lastPrinted>
  <dcterms:created xsi:type="dcterms:W3CDTF">2023-06-15T17:30:48Z</dcterms:created>
  <dcterms:modified xsi:type="dcterms:W3CDTF">2023-06-15T17:50:30Z</dcterms:modified>
</cp:coreProperties>
</file>