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0394e81c805f4d6/Documentos/Projetos de Interiores/LICITAÇÕES/TP 09_2023 - QUADRA JUCELANDIA/MIDIA/"/>
    </mc:Choice>
  </mc:AlternateContent>
  <xr:revisionPtr revIDLastSave="31" documentId="8_{3D3DAF69-F8D3-4589-A7F4-C6E76A1F854E}" xr6:coauthVersionLast="47" xr6:coauthVersionMax="47" xr10:uidLastSave="{901DF969-848D-48F0-BC37-E6753FD647CB}"/>
  <bookViews>
    <workbookView xWindow="-108" yWindow="-108" windowWidth="23256" windowHeight="12456" xr2:uid="{411F85CB-0C88-4303-AF8E-51AE0A179A48}"/>
  </bookViews>
  <sheets>
    <sheet name="Planilh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7" i="1" l="1"/>
  <c r="K27" i="1"/>
  <c r="J27" i="1"/>
  <c r="I27" i="1"/>
  <c r="H27" i="1"/>
  <c r="G27" i="1"/>
  <c r="E26" i="1"/>
  <c r="F10" i="1" s="1"/>
  <c r="D12" i="1"/>
  <c r="D10" i="1"/>
  <c r="F14" i="1" l="1"/>
  <c r="F23" i="1"/>
  <c r="F16" i="1"/>
  <c r="F17" i="1"/>
  <c r="F18" i="1"/>
  <c r="F19" i="1"/>
  <c r="F20" i="1"/>
  <c r="F21" i="1"/>
  <c r="F22" i="1"/>
  <c r="F24" i="1"/>
  <c r="F25" i="1"/>
  <c r="F11" i="1"/>
  <c r="G28" i="1"/>
  <c r="G30" i="1" s="1"/>
  <c r="F12" i="1"/>
  <c r="I28" i="1"/>
  <c r="F13" i="1"/>
  <c r="K28" i="1"/>
  <c r="H28" i="1"/>
  <c r="J28" i="1"/>
  <c r="L28" i="1"/>
  <c r="F15" i="1"/>
  <c r="G29" i="1"/>
  <c r="H29" i="1" s="1"/>
  <c r="I29" i="1" s="1"/>
  <c r="J29" i="1" s="1"/>
  <c r="K29" i="1" s="1"/>
  <c r="L29" i="1" s="1"/>
  <c r="F26" i="1" l="1"/>
  <c r="H30" i="1"/>
  <c r="I30" i="1" s="1"/>
  <c r="J30" i="1" s="1"/>
  <c r="K30" i="1" s="1"/>
  <c r="L30" i="1" s="1"/>
</calcChain>
</file>

<file path=xl/sharedStrings.xml><?xml version="1.0" encoding="utf-8"?>
<sst xmlns="http://schemas.openxmlformats.org/spreadsheetml/2006/main" count="30" uniqueCount="30">
  <si>
    <t>CRONOGRAMA FÍSICO - FINANCEIRO</t>
  </si>
  <si>
    <t xml:space="preserve">Tempo de execução: 6 meses                                                                                                                                                                                                       Valor da Obra: R$ 377.111,91        </t>
  </si>
  <si>
    <t>Itens</t>
  </si>
  <si>
    <t>Atividades</t>
  </si>
  <si>
    <t>Valores</t>
  </si>
  <si>
    <t>Peso</t>
  </si>
  <si>
    <t>MêsxValor/Percentagem de Serv. Executados</t>
  </si>
  <si>
    <t>R$</t>
  </si>
  <si>
    <t>%</t>
  </si>
  <si>
    <t>MOVIMENTO EM TERRA</t>
  </si>
  <si>
    <t>ALVENARIAS</t>
  </si>
  <si>
    <t>ESQUADRIAS</t>
  </si>
  <si>
    <t>COBERTURA</t>
  </si>
  <si>
    <t>QUADRA DE ESPORTES</t>
  </si>
  <si>
    <t>REVESTIMENTOS DE PAREDES</t>
  </si>
  <si>
    <t>REVESTIMENTO DE PISO</t>
  </si>
  <si>
    <t>PINTURA</t>
  </si>
  <si>
    <t>INSTALAÇÕES HIDRÁULICAS</t>
  </si>
  <si>
    <t>INSTALAÇÕES SANITÁRIAS</t>
  </si>
  <si>
    <t>LOUÇAS E METAIS</t>
  </si>
  <si>
    <t>FORROS</t>
  </si>
  <si>
    <t>INSTALAÇÕES ELÉTRICAS</t>
  </si>
  <si>
    <t>SERVIÇOS FINAIS</t>
  </si>
  <si>
    <t>VALOR TOTAL</t>
  </si>
  <si>
    <t>Valor Simples</t>
  </si>
  <si>
    <t>Percentual Simples</t>
  </si>
  <si>
    <t>Valor Acumulado</t>
  </si>
  <si>
    <t>Percentual Acumulado</t>
  </si>
  <si>
    <t>Cron. físico-financeiro com B.D.I. - A empresa vencedora deverá apresentar cronograma físico-financeiro para desembolso.</t>
  </si>
  <si>
    <t xml:space="preserve">Obra: REFORMA DA QUADRA DO BAIRRO JUSCELANDIA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</si>
</sst>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/>
    <xf numFmtId="43" fontId="5" fillId="0" borderId="14" xfId="1" applyFont="1" applyBorder="1"/>
    <xf numFmtId="2" fontId="5" fillId="0" borderId="14" xfId="0" applyNumberFormat="1" applyFont="1" applyBorder="1"/>
    <xf numFmtId="9" fontId="5" fillId="2" borderId="14" xfId="2" applyFont="1" applyFill="1" applyBorder="1"/>
    <xf numFmtId="0" fontId="5" fillId="0" borderId="15" xfId="0" applyFont="1" applyBorder="1" applyAlignment="1">
      <alignment horizontal="center"/>
    </xf>
    <xf numFmtId="0" fontId="5" fillId="0" borderId="16" xfId="0" applyFont="1" applyBorder="1"/>
    <xf numFmtId="43" fontId="5" fillId="0" borderId="16" xfId="1" applyFont="1" applyBorder="1"/>
    <xf numFmtId="2" fontId="5" fillId="0" borderId="16" xfId="0" applyNumberFormat="1" applyFont="1" applyBorder="1"/>
    <xf numFmtId="9" fontId="5" fillId="2" borderId="16" xfId="2" applyFont="1" applyFill="1" applyBorder="1"/>
    <xf numFmtId="9" fontId="5" fillId="3" borderId="16" xfId="2" applyFont="1" applyFill="1" applyBorder="1"/>
    <xf numFmtId="9" fontId="5" fillId="0" borderId="16" xfId="2" applyFont="1" applyBorder="1"/>
    <xf numFmtId="9" fontId="5" fillId="0" borderId="17" xfId="2" applyFont="1" applyBorder="1"/>
    <xf numFmtId="9" fontId="5" fillId="0" borderId="17" xfId="2" applyFont="1" applyFill="1" applyBorder="1"/>
    <xf numFmtId="9" fontId="5" fillId="0" borderId="16" xfId="2" applyFont="1" applyFill="1" applyBorder="1"/>
    <xf numFmtId="9" fontId="5" fillId="2" borderId="17" xfId="2" applyFont="1" applyFill="1" applyBorder="1"/>
    <xf numFmtId="9" fontId="5" fillId="3" borderId="17" xfId="2" applyFont="1" applyFill="1" applyBorder="1"/>
    <xf numFmtId="0" fontId="5" fillId="0" borderId="18" xfId="0" applyFont="1" applyBorder="1"/>
    <xf numFmtId="43" fontId="5" fillId="0" borderId="18" xfId="1" applyFont="1" applyBorder="1"/>
    <xf numFmtId="2" fontId="5" fillId="0" borderId="18" xfId="0" applyNumberFormat="1" applyFont="1" applyBorder="1"/>
    <xf numFmtId="9" fontId="5" fillId="0" borderId="18" xfId="2" applyFont="1" applyBorder="1"/>
    <xf numFmtId="9" fontId="5" fillId="0" borderId="18" xfId="2" applyFont="1" applyFill="1" applyBorder="1"/>
    <xf numFmtId="9" fontId="5" fillId="2" borderId="19" xfId="2" applyFont="1" applyFill="1" applyBorder="1"/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64" fontId="4" fillId="0" borderId="10" xfId="0" applyNumberFormat="1" applyFont="1" applyBorder="1"/>
    <xf numFmtId="2" fontId="4" fillId="0" borderId="10" xfId="0" applyNumberFormat="1" applyFont="1" applyBorder="1"/>
    <xf numFmtId="43" fontId="5" fillId="0" borderId="7" xfId="1" applyFont="1" applyBorder="1"/>
    <xf numFmtId="43" fontId="5" fillId="0" borderId="8" xfId="1" applyFont="1" applyBorder="1"/>
    <xf numFmtId="43" fontId="5" fillId="0" borderId="9" xfId="1" applyFont="1" applyBorder="1"/>
    <xf numFmtId="0" fontId="5" fillId="0" borderId="4" xfId="0" applyFont="1" applyBorder="1"/>
    <xf numFmtId="0" fontId="5" fillId="0" borderId="5" xfId="0" applyFont="1" applyBorder="1"/>
    <xf numFmtId="43" fontId="5" fillId="4" borderId="22" xfId="1" applyFont="1" applyFill="1" applyBorder="1" applyAlignment="1">
      <alignment horizontal="centerContinuous"/>
    </xf>
    <xf numFmtId="43" fontId="5" fillId="4" borderId="23" xfId="1" applyFont="1" applyFill="1" applyBorder="1" applyAlignment="1">
      <alignment horizontal="centerContinuous"/>
    </xf>
    <xf numFmtId="0" fontId="5" fillId="0" borderId="24" xfId="0" applyFont="1" applyBorder="1"/>
    <xf numFmtId="0" fontId="5" fillId="0" borderId="25" xfId="0" applyFont="1" applyBorder="1"/>
    <xf numFmtId="43" fontId="5" fillId="0" borderId="11" xfId="1" applyFont="1" applyBorder="1"/>
    <xf numFmtId="0" fontId="5" fillId="0" borderId="26" xfId="0" applyFont="1" applyBorder="1"/>
    <xf numFmtId="0" fontId="5" fillId="0" borderId="27" xfId="0" applyFont="1" applyBorder="1"/>
    <xf numFmtId="43" fontId="5" fillId="0" borderId="12" xfId="1" applyFont="1" applyBorder="1"/>
    <xf numFmtId="43" fontId="5" fillId="0" borderId="21" xfId="1" applyFont="1" applyBorder="1"/>
    <xf numFmtId="0" fontId="5" fillId="0" borderId="20" xfId="0" applyFont="1" applyBorder="1"/>
    <xf numFmtId="0" fontId="0" fillId="0" borderId="21" xfId="0" applyBorder="1"/>
    <xf numFmtId="0" fontId="0" fillId="0" borderId="8" xfId="0" applyBorder="1"/>
    <xf numFmtId="0" fontId="0" fillId="0" borderId="9" xfId="0" applyBorder="1"/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naldo\PREFEITURA\ACADEMIAS%20DE%20SA&#218;DE\ACADEMIA%20INDUSTRIAL\COZINHA%20DELEGA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 refreshError="1">
        <row r="12">
          <cell r="B12" t="str">
            <v>SERVIÇOS PRELIMINARES</v>
          </cell>
        </row>
        <row r="32">
          <cell r="B32" t="str">
            <v>FUNDAÇÕES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4FEFD-0B49-4690-9B27-1E20C5136CA1}">
  <dimension ref="C4:L32"/>
  <sheetViews>
    <sheetView tabSelected="1" topLeftCell="A6" workbookViewId="0">
      <selection activeCell="C5" sqref="C5:L32"/>
    </sheetView>
  </sheetViews>
  <sheetFormatPr defaultRowHeight="14.4" x14ac:dyDescent="0.3"/>
  <cols>
    <col min="4" max="4" width="46.44140625" customWidth="1"/>
    <col min="5" max="5" width="10" customWidth="1"/>
    <col min="6" max="6" width="10.5546875" customWidth="1"/>
  </cols>
  <sheetData>
    <row r="4" spans="3:12" ht="15" thickBot="1" x14ac:dyDescent="0.35"/>
    <row r="5" spans="3:12" ht="23.4" thickBot="1" x14ac:dyDescent="0.45">
      <c r="C5" s="1" t="s">
        <v>0</v>
      </c>
      <c r="D5" s="2"/>
      <c r="E5" s="2"/>
      <c r="F5" s="2"/>
      <c r="G5" s="2"/>
      <c r="H5" s="2"/>
      <c r="I5" s="2"/>
      <c r="J5" s="2"/>
      <c r="K5" s="2"/>
      <c r="L5" s="3"/>
    </row>
    <row r="6" spans="3:12" x14ac:dyDescent="0.3">
      <c r="C6" s="4" t="s">
        <v>29</v>
      </c>
      <c r="D6" s="5"/>
      <c r="E6" s="5"/>
      <c r="F6" s="5"/>
      <c r="G6" s="5"/>
      <c r="H6" s="5"/>
      <c r="I6" s="5"/>
      <c r="J6" s="5"/>
      <c r="K6" s="5"/>
      <c r="L6" s="6"/>
    </row>
    <row r="7" spans="3:12" ht="15" thickBot="1" x14ac:dyDescent="0.35">
      <c r="C7" s="7" t="s">
        <v>1</v>
      </c>
      <c r="D7" s="8"/>
      <c r="E7" s="8"/>
      <c r="F7" s="8"/>
      <c r="G7" s="8"/>
      <c r="H7" s="8"/>
      <c r="I7" s="8"/>
      <c r="J7" s="8"/>
      <c r="K7" s="8"/>
      <c r="L7" s="9"/>
    </row>
    <row r="8" spans="3:12" ht="15" thickBot="1" x14ac:dyDescent="0.35">
      <c r="C8" s="10" t="s">
        <v>2</v>
      </c>
      <c r="D8" s="10" t="s">
        <v>3</v>
      </c>
      <c r="E8" s="11" t="s">
        <v>4</v>
      </c>
      <c r="F8" s="12" t="s">
        <v>5</v>
      </c>
      <c r="G8" s="13" t="s">
        <v>6</v>
      </c>
      <c r="H8" s="14"/>
      <c r="I8" s="14"/>
      <c r="J8" s="14"/>
      <c r="K8" s="14"/>
      <c r="L8" s="15"/>
    </row>
    <row r="9" spans="3:12" ht="15" thickBot="1" x14ac:dyDescent="0.35">
      <c r="C9" s="10"/>
      <c r="D9" s="10"/>
      <c r="E9" s="11" t="s">
        <v>7</v>
      </c>
      <c r="F9" s="16" t="s">
        <v>8</v>
      </c>
      <c r="G9" s="16">
        <v>1</v>
      </c>
      <c r="H9" s="16">
        <v>2</v>
      </c>
      <c r="I9" s="16">
        <v>3</v>
      </c>
      <c r="J9" s="16">
        <v>4</v>
      </c>
      <c r="K9" s="16">
        <v>5</v>
      </c>
      <c r="L9" s="16">
        <v>6</v>
      </c>
    </row>
    <row r="10" spans="3:12" x14ac:dyDescent="0.3">
      <c r="C10" s="17">
        <v>1</v>
      </c>
      <c r="D10" s="18" t="str">
        <f>[1]Plan1!$B$12</f>
        <v>SERVIÇOS PRELIMINARES</v>
      </c>
      <c r="E10" s="19">
        <v>48156.72</v>
      </c>
      <c r="F10" s="20">
        <f>(E10*100/E26)</f>
        <v>12.769875128048861</v>
      </c>
      <c r="G10" s="21">
        <v>0.35</v>
      </c>
      <c r="H10" s="21">
        <v>0.13</v>
      </c>
      <c r="I10" s="21">
        <v>0.13</v>
      </c>
      <c r="J10" s="21">
        <v>0.13</v>
      </c>
      <c r="K10" s="21">
        <v>0.13</v>
      </c>
      <c r="L10" s="21">
        <v>0.13</v>
      </c>
    </row>
    <row r="11" spans="3:12" x14ac:dyDescent="0.3">
      <c r="C11" s="22">
        <v>2</v>
      </c>
      <c r="D11" s="23" t="s">
        <v>9</v>
      </c>
      <c r="E11" s="24">
        <v>2224.42</v>
      </c>
      <c r="F11" s="25">
        <f>(E11*100/E26)</f>
        <v>0.58985673510019876</v>
      </c>
      <c r="G11" s="26">
        <v>1</v>
      </c>
      <c r="H11" s="27"/>
      <c r="I11" s="27"/>
      <c r="J11" s="27"/>
      <c r="K11" s="28"/>
      <c r="L11" s="29"/>
    </row>
    <row r="12" spans="3:12" x14ac:dyDescent="0.3">
      <c r="C12" s="22">
        <v>3</v>
      </c>
      <c r="D12" s="23" t="str">
        <f>[1]Plan1!$B$32</f>
        <v>FUNDAÇÕES</v>
      </c>
      <c r="E12" s="24">
        <v>63368.5</v>
      </c>
      <c r="F12" s="25">
        <f>(E12*100/E26)</f>
        <v>16.803632640507164</v>
      </c>
      <c r="G12" s="26">
        <v>0.5</v>
      </c>
      <c r="H12" s="26">
        <v>0.5</v>
      </c>
      <c r="I12" s="27"/>
      <c r="J12" s="28"/>
      <c r="K12" s="28"/>
      <c r="L12" s="29"/>
    </row>
    <row r="13" spans="3:12" x14ac:dyDescent="0.3">
      <c r="C13" s="22">
        <v>4</v>
      </c>
      <c r="D13" s="23" t="s">
        <v>10</v>
      </c>
      <c r="E13" s="24">
        <v>37168.550000000003</v>
      </c>
      <c r="F13" s="25">
        <f>(E13*100/E26)</f>
        <v>9.8561061091918329</v>
      </c>
      <c r="G13" s="26">
        <v>0.4</v>
      </c>
      <c r="H13" s="26">
        <v>0.3</v>
      </c>
      <c r="I13" s="26">
        <v>0.3</v>
      </c>
      <c r="J13" s="27"/>
      <c r="K13" s="27"/>
      <c r="L13" s="30"/>
    </row>
    <row r="14" spans="3:12" x14ac:dyDescent="0.3">
      <c r="C14" s="22">
        <v>5</v>
      </c>
      <c r="D14" s="23" t="s">
        <v>11</v>
      </c>
      <c r="E14" s="24">
        <v>12107.83</v>
      </c>
      <c r="F14" s="25">
        <f>(E14*100/E26)</f>
        <v>3.2106729273016068</v>
      </c>
      <c r="G14" s="28"/>
      <c r="H14" s="26">
        <v>0.2</v>
      </c>
      <c r="I14" s="26">
        <v>0.3</v>
      </c>
      <c r="J14" s="26">
        <v>0.3</v>
      </c>
      <c r="K14" s="26">
        <v>0.2</v>
      </c>
      <c r="L14" s="30"/>
    </row>
    <row r="15" spans="3:12" hidden="1" x14ac:dyDescent="0.3">
      <c r="C15" s="22">
        <v>6</v>
      </c>
      <c r="D15" s="23" t="s">
        <v>12</v>
      </c>
      <c r="E15" s="24"/>
      <c r="F15" s="25">
        <f>(E15*100/E26)</f>
        <v>0</v>
      </c>
      <c r="G15" s="26">
        <v>0.3</v>
      </c>
      <c r="H15" s="26">
        <v>0.5</v>
      </c>
      <c r="I15" s="26">
        <v>0.2</v>
      </c>
      <c r="L15" s="30"/>
    </row>
    <row r="16" spans="3:12" x14ac:dyDescent="0.3">
      <c r="C16" s="22">
        <v>6</v>
      </c>
      <c r="D16" s="23" t="s">
        <v>13</v>
      </c>
      <c r="E16" s="24">
        <v>21595.82</v>
      </c>
      <c r="F16" s="25">
        <f>(E16*100/E26)</f>
        <v>5.7266343033292166</v>
      </c>
      <c r="G16" s="27"/>
      <c r="H16" s="27"/>
      <c r="I16" s="27"/>
      <c r="J16" s="31"/>
      <c r="K16" s="31"/>
      <c r="L16" s="26">
        <v>1</v>
      </c>
    </row>
    <row r="17" spans="3:12" x14ac:dyDescent="0.3">
      <c r="C17" s="22">
        <v>7</v>
      </c>
      <c r="D17" s="23" t="s">
        <v>14</v>
      </c>
      <c r="E17" s="24">
        <v>34989.06</v>
      </c>
      <c r="F17" s="25">
        <f>(E17*100/E26)</f>
        <v>9.2781636093116244</v>
      </c>
      <c r="G17" s="28"/>
      <c r="H17" s="31"/>
      <c r="I17" s="26">
        <v>0.25</v>
      </c>
      <c r="J17" s="26">
        <v>0.3</v>
      </c>
      <c r="K17" s="26">
        <v>0.45</v>
      </c>
      <c r="L17" s="29"/>
    </row>
    <row r="18" spans="3:12" x14ac:dyDescent="0.3">
      <c r="C18" s="22">
        <v>8</v>
      </c>
      <c r="D18" s="23" t="s">
        <v>15</v>
      </c>
      <c r="E18" s="24">
        <v>59644.21</v>
      </c>
      <c r="F18" s="25">
        <f>(E18*100/E26)</f>
        <v>15.816050466292619</v>
      </c>
      <c r="G18" s="27"/>
      <c r="H18" s="27"/>
      <c r="I18" s="26">
        <v>0.4</v>
      </c>
      <c r="J18" s="26">
        <v>0.3</v>
      </c>
      <c r="K18" s="26">
        <v>0.3</v>
      </c>
      <c r="L18" s="27"/>
    </row>
    <row r="19" spans="3:12" x14ac:dyDescent="0.3">
      <c r="C19" s="22">
        <v>9</v>
      </c>
      <c r="D19" s="23" t="s">
        <v>16</v>
      </c>
      <c r="E19" s="24">
        <v>43359.43</v>
      </c>
      <c r="F19" s="25">
        <f>(E19*100/E26)</f>
        <v>11.497762030374485</v>
      </c>
      <c r="G19" s="31"/>
      <c r="H19" s="31"/>
      <c r="I19" s="31"/>
      <c r="J19" s="26">
        <v>0.3</v>
      </c>
      <c r="K19" s="26">
        <v>0.3</v>
      </c>
      <c r="L19" s="32">
        <v>0.4</v>
      </c>
    </row>
    <row r="20" spans="3:12" x14ac:dyDescent="0.3">
      <c r="C20" s="22">
        <v>10</v>
      </c>
      <c r="D20" s="23" t="s">
        <v>17</v>
      </c>
      <c r="E20" s="24">
        <v>5189.28</v>
      </c>
      <c r="F20" s="25">
        <f>(E20*100/E26)</f>
        <v>1.3760583695168898</v>
      </c>
      <c r="G20" s="28"/>
      <c r="H20" s="26">
        <v>0.4</v>
      </c>
      <c r="I20" s="26">
        <v>0.3</v>
      </c>
      <c r="J20" s="26">
        <v>0.3</v>
      </c>
      <c r="K20" s="27"/>
      <c r="L20" s="33"/>
    </row>
    <row r="21" spans="3:12" x14ac:dyDescent="0.3">
      <c r="C21" s="22">
        <v>11</v>
      </c>
      <c r="D21" s="23" t="s">
        <v>18</v>
      </c>
      <c r="E21" s="24">
        <v>11351.3</v>
      </c>
      <c r="F21" s="25">
        <f>(E21*100/E26)</f>
        <v>3.0100613899995894</v>
      </c>
      <c r="G21" s="31"/>
      <c r="H21" s="26">
        <v>0.4</v>
      </c>
      <c r="I21" s="26">
        <v>0.3</v>
      </c>
      <c r="J21" s="26">
        <v>0.3</v>
      </c>
      <c r="K21" s="27"/>
      <c r="L21" s="33"/>
    </row>
    <row r="22" spans="3:12" x14ac:dyDescent="0.3">
      <c r="C22" s="22">
        <v>12</v>
      </c>
      <c r="D22" s="23" t="s">
        <v>19</v>
      </c>
      <c r="E22" s="24">
        <v>9383.02</v>
      </c>
      <c r="F22" s="25">
        <f>(E22*100/E26)</f>
        <v>2.4881261374110411</v>
      </c>
      <c r="G22" s="28"/>
      <c r="H22" s="28"/>
      <c r="I22" s="28"/>
      <c r="J22" s="28"/>
      <c r="K22" s="27"/>
      <c r="L22" s="26">
        <v>1</v>
      </c>
    </row>
    <row r="23" spans="3:12" x14ac:dyDescent="0.3">
      <c r="C23" s="22">
        <v>13</v>
      </c>
      <c r="D23" s="23" t="s">
        <v>20</v>
      </c>
      <c r="E23" s="24">
        <v>5298.41</v>
      </c>
      <c r="F23" s="25">
        <f>(E23*100/E26)</f>
        <v>1.4049967289550733</v>
      </c>
      <c r="G23" s="28"/>
      <c r="H23" s="28"/>
      <c r="I23" s="31"/>
      <c r="J23" s="27"/>
      <c r="K23" s="26">
        <v>1</v>
      </c>
      <c r="L23" s="33"/>
    </row>
    <row r="24" spans="3:12" x14ac:dyDescent="0.3">
      <c r="C24" s="22">
        <v>14</v>
      </c>
      <c r="D24" s="23" t="s">
        <v>21</v>
      </c>
      <c r="E24" s="24">
        <v>17300.560000000001</v>
      </c>
      <c r="F24" s="25">
        <f>(E24*100/E26)</f>
        <v>4.5876461446152694</v>
      </c>
      <c r="G24" s="28"/>
      <c r="H24" s="26">
        <v>0.1</v>
      </c>
      <c r="I24" s="26">
        <v>0.1</v>
      </c>
      <c r="J24" s="26">
        <v>0.2</v>
      </c>
      <c r="K24" s="26">
        <v>0.2</v>
      </c>
      <c r="L24" s="32">
        <v>0.4</v>
      </c>
    </row>
    <row r="25" spans="3:12" ht="15" thickBot="1" x14ac:dyDescent="0.35">
      <c r="C25" s="22">
        <v>15</v>
      </c>
      <c r="D25" s="34" t="s">
        <v>22</v>
      </c>
      <c r="E25" s="35">
        <v>5974.8</v>
      </c>
      <c r="F25" s="36">
        <f>(E25*100/E26)</f>
        <v>1.5843572800445365</v>
      </c>
      <c r="G25" s="37"/>
      <c r="H25" s="38"/>
      <c r="I25" s="38"/>
      <c r="J25" s="38"/>
      <c r="K25" s="38"/>
      <c r="L25" s="39">
        <v>1</v>
      </c>
    </row>
    <row r="26" spans="3:12" ht="15" thickBot="1" x14ac:dyDescent="0.35">
      <c r="C26" s="40" t="s">
        <v>23</v>
      </c>
      <c r="D26" s="41"/>
      <c r="E26" s="42">
        <f>SUM(E10:E25)</f>
        <v>377111.91</v>
      </c>
      <c r="F26" s="43">
        <f>SUM(F10:F25)</f>
        <v>100.00000000000001</v>
      </c>
      <c r="G26" s="44"/>
      <c r="H26" s="45"/>
      <c r="I26" s="45"/>
      <c r="J26" s="45"/>
      <c r="K26" s="45"/>
      <c r="L26" s="46"/>
    </row>
    <row r="27" spans="3:12" ht="15" thickBot="1" x14ac:dyDescent="0.35">
      <c r="C27" s="47" t="s">
        <v>24</v>
      </c>
      <c r="D27" s="48"/>
      <c r="E27" s="48"/>
      <c r="F27" s="48"/>
      <c r="G27" s="49">
        <f t="shared" ref="G27:L27" si="0">SUMPRODUCT(G10:G25,$C$8:$C$23)</f>
        <v>2.5</v>
      </c>
      <c r="H27" s="49">
        <f t="shared" si="0"/>
        <v>11.7</v>
      </c>
      <c r="I27" s="50">
        <f t="shared" si="0"/>
        <v>12.5</v>
      </c>
      <c r="J27" s="50">
        <f t="shared" si="0"/>
        <v>14.1</v>
      </c>
      <c r="K27" s="50">
        <f t="shared" si="0"/>
        <v>20.6</v>
      </c>
      <c r="L27" s="50">
        <f t="shared" si="0"/>
        <v>35.6</v>
      </c>
    </row>
    <row r="28" spans="3:12" ht="15" thickBot="1" x14ac:dyDescent="0.35">
      <c r="C28" s="51" t="s">
        <v>25</v>
      </c>
      <c r="D28" s="52"/>
      <c r="E28" s="52"/>
      <c r="F28" s="52"/>
      <c r="G28" s="53">
        <f>(G27*100/E26)</f>
        <v>6.629331860667037E-4</v>
      </c>
      <c r="H28" s="53">
        <f>(H27*100/E26)</f>
        <v>3.1025273107921731E-3</v>
      </c>
      <c r="I28" s="53">
        <f>(I27*100/E26)</f>
        <v>3.3146659303335186E-3</v>
      </c>
      <c r="J28" s="53">
        <f>(J27*100/E26)</f>
        <v>3.7389431694162087E-3</v>
      </c>
      <c r="K28" s="53">
        <f>(K27*100/E26)</f>
        <v>5.4625694531896382E-3</v>
      </c>
      <c r="L28" s="53">
        <f>(L27*100/E26)</f>
        <v>9.4401685695898602E-3</v>
      </c>
    </row>
    <row r="29" spans="3:12" x14ac:dyDescent="0.3">
      <c r="C29" s="54" t="s">
        <v>26</v>
      </c>
      <c r="D29" s="55"/>
      <c r="E29" s="55"/>
      <c r="F29" s="55"/>
      <c r="G29" s="56">
        <f>(G27)</f>
        <v>2.5</v>
      </c>
      <c r="H29" s="56">
        <f>(G29+H27)</f>
        <v>14.2</v>
      </c>
      <c r="I29" s="56">
        <f>(H29+I27)</f>
        <v>26.7</v>
      </c>
      <c r="J29" s="57">
        <f t="shared" ref="J29:L30" si="1">I29+J27</f>
        <v>40.799999999999997</v>
      </c>
      <c r="K29" s="57">
        <f t="shared" si="1"/>
        <v>61.4</v>
      </c>
      <c r="L29" s="57">
        <f t="shared" si="1"/>
        <v>97</v>
      </c>
    </row>
    <row r="30" spans="3:12" ht="15" thickBot="1" x14ac:dyDescent="0.35">
      <c r="C30" s="7" t="s">
        <v>27</v>
      </c>
      <c r="D30" s="8"/>
      <c r="E30" s="8"/>
      <c r="F30" s="8"/>
      <c r="G30" s="53">
        <f>(G28)</f>
        <v>6.629331860667037E-4</v>
      </c>
      <c r="H30" s="53">
        <f>(G30+H28)</f>
        <v>3.7654604968588769E-3</v>
      </c>
      <c r="I30" s="53">
        <f>(H30+I28)</f>
        <v>7.0801264271923951E-3</v>
      </c>
      <c r="J30" s="46">
        <f t="shared" si="1"/>
        <v>1.0819069596608603E-2</v>
      </c>
      <c r="K30" s="46">
        <f t="shared" si="1"/>
        <v>1.6281639049798242E-2</v>
      </c>
      <c r="L30" s="46">
        <f t="shared" si="1"/>
        <v>2.5721807619388103E-2</v>
      </c>
    </row>
    <row r="31" spans="3:12" x14ac:dyDescent="0.3">
      <c r="C31" s="58" t="s">
        <v>28</v>
      </c>
      <c r="L31" s="59"/>
    </row>
    <row r="32" spans="3:12" ht="15" thickBot="1" x14ac:dyDescent="0.35">
      <c r="C32" s="7"/>
      <c r="D32" s="60"/>
      <c r="E32" s="60"/>
      <c r="F32" s="60"/>
      <c r="G32" s="60"/>
      <c r="H32" s="60"/>
      <c r="I32" s="60"/>
      <c r="J32" s="60"/>
      <c r="K32" s="60"/>
      <c r="L32" s="61"/>
    </row>
  </sheetData>
  <mergeCells count="5">
    <mergeCell ref="C5:L5"/>
    <mergeCell ref="C8:C9"/>
    <mergeCell ref="D8:D9"/>
    <mergeCell ref="G8:L8"/>
    <mergeCell ref="C26:D2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Lisiak Lisiak</dc:creator>
  <cp:lastModifiedBy>Anderson Lisiak Lisiak</cp:lastModifiedBy>
  <dcterms:created xsi:type="dcterms:W3CDTF">2023-06-15T17:55:10Z</dcterms:created>
  <dcterms:modified xsi:type="dcterms:W3CDTF">2023-06-15T18:03:51Z</dcterms:modified>
</cp:coreProperties>
</file>